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3 г." sheetId="1" r:id="rId1"/>
  </sheets>
  <definedNames>
    <definedName name="_xlnm._FilterDatabase" localSheetId="0" hidden="1">'  2013 г.'!$A$19:$I$214</definedName>
    <definedName name="Z_072D351B_4DCF_4C5F_BB0C_B1F84EBBD46B_.wvu.Cols" localSheetId="0" hidden="1">'  2013 г.'!$J:$K</definedName>
    <definedName name="Z_072D351B_4DCF_4C5F_BB0C_B1F84EBBD46B_.wvu.PrintArea" localSheetId="0" hidden="1">'  2013 г.'!$A$7:$J$130</definedName>
    <definedName name="Z_072D351B_4DCF_4C5F_BB0C_B1F84EBBD46B_.wvu.PrintTitles" localSheetId="0" hidden="1">'  2013 г.'!$19:$19</definedName>
    <definedName name="Z_4AF32C0D_3EF2_4B3B_9612_87CA8DBB6ACF_.wvu.Cols" localSheetId="0" hidden="1">'  2013 г.'!$J:$K</definedName>
    <definedName name="Z_4AF32C0D_3EF2_4B3B_9612_87CA8DBB6ACF_.wvu.PrintArea" localSheetId="0" hidden="1">'  2013 г.'!$A$7:$J$130</definedName>
    <definedName name="Z_4AF32C0D_3EF2_4B3B_9612_87CA8DBB6ACF_.wvu.PrintTitles" localSheetId="0" hidden="1">'  2013 г.'!$19:$19</definedName>
    <definedName name="Z_5F1072CB_A768_452E_BCF8_20340BB8BAB0_.wvu.Cols" localSheetId="0" hidden="1">'  2013 г.'!$J:$K</definedName>
    <definedName name="Z_5F1072CB_A768_452E_BCF8_20340BB8BAB0_.wvu.PrintArea" localSheetId="0" hidden="1">'  2013 г.'!$A$7:$J$130</definedName>
    <definedName name="Z_5F1072CB_A768_452E_BCF8_20340BB8BAB0_.wvu.PrintTitles" localSheetId="0" hidden="1">'  2013 г.'!$19:$19</definedName>
    <definedName name="_xlnm.Print_Titles" localSheetId="0">'  2013 г.'!$19:$19</definedName>
    <definedName name="_xlnm.Print_Area" localSheetId="0">'  2013 г.'!$A$1:$I$246</definedName>
  </definedNames>
  <calcPr fullCalcOnLoad="1"/>
</workbook>
</file>

<file path=xl/sharedStrings.xml><?xml version="1.0" encoding="utf-8"?>
<sst xmlns="http://schemas.openxmlformats.org/spreadsheetml/2006/main" count="1049" uniqueCount="166">
  <si>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</si>
  <si>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</si>
  <si>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</si>
  <si>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</si>
  <si>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</si>
  <si>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</si>
  <si>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</si>
  <si>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</si>
  <si>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</si>
  <si>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</si>
  <si>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</si>
  <si>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</si>
  <si>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</si>
  <si>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</si>
  <si>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</si>
  <si>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Другие вопросы в области образования</t>
  </si>
  <si>
    <t>10</t>
  </si>
  <si>
    <t>11</t>
  </si>
  <si>
    <t>929</t>
  </si>
  <si>
    <t>06</t>
  </si>
  <si>
    <t>12</t>
  </si>
  <si>
    <t>Другие вопросы в области национальной экономики</t>
  </si>
  <si>
    <t>Код</t>
  </si>
  <si>
    <t>7950000</t>
  </si>
  <si>
    <t>Финансовое управление администрации Сергиево-Посадского района</t>
  </si>
  <si>
    <t>Администрация Сергиево-Посадского района</t>
  </si>
  <si>
    <t>7950020</t>
  </si>
  <si>
    <t>00</t>
  </si>
  <si>
    <t>Культура</t>
  </si>
  <si>
    <t>7950030</t>
  </si>
  <si>
    <t>7950040</t>
  </si>
  <si>
    <t>Молодежная политика и оздоровление детей</t>
  </si>
  <si>
    <t>7950070</t>
  </si>
  <si>
    <t>Физическая культура и спорт</t>
  </si>
  <si>
    <t>7950080</t>
  </si>
  <si>
    <t>Охрана окружающей среды</t>
  </si>
  <si>
    <t>Другие вопросы в области охраны окружающей среды</t>
  </si>
  <si>
    <t xml:space="preserve">Культура, кинематография </t>
  </si>
  <si>
    <t>Р А С Х О Д Ы</t>
  </si>
  <si>
    <t>Долгосрочные целевые программы - В С Е Г О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</si>
  <si>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</si>
  <si>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</si>
  <si>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</si>
  <si>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</si>
  <si>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932</t>
  </si>
  <si>
    <t>в том числе за счет средств межбюджетных трансфертов</t>
  </si>
  <si>
    <t>7950042</t>
  </si>
  <si>
    <t xml:space="preserve">Сумма                     </t>
  </si>
  <si>
    <t xml:space="preserve">Физическая культура </t>
  </si>
  <si>
    <t>7950100</t>
  </si>
  <si>
    <t>Социальная политика</t>
  </si>
  <si>
    <t>Социальное обеспечение населения</t>
  </si>
  <si>
    <t>7950090</t>
  </si>
  <si>
    <t>4.</t>
  </si>
  <si>
    <t>5.</t>
  </si>
  <si>
    <t>6.</t>
  </si>
  <si>
    <t>7.</t>
  </si>
  <si>
    <t>02</t>
  </si>
  <si>
    <t>Долгосрочная целевая программа Сергиево-Посадского муниципального района  "Дружный двор на 2012 -2014 годы"</t>
  </si>
  <si>
    <t>7950060</t>
  </si>
  <si>
    <t>8.</t>
  </si>
  <si>
    <t>Национальная безопасность и правоохранительная деятельность</t>
  </si>
  <si>
    <t>14</t>
  </si>
  <si>
    <t>Осуществление мероприятий по обеспечению жильем  молодых семей и молодых специалистов</t>
  </si>
  <si>
    <t>Муниципальная целевая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2012 -2015 годы"</t>
  </si>
  <si>
    <t>Общее образование</t>
  </si>
  <si>
    <t>7950075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</si>
  <si>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</si>
  <si>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Дошкольное образование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</si>
  <si>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</si>
  <si>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</si>
  <si>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612</t>
  </si>
  <si>
    <t>Субсидии бюджетным учреждениям на иные цели</t>
  </si>
  <si>
    <t>Другие вопросы в области национальной безопасности и правоохранительной деятельности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</si>
  <si>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</si>
  <si>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</si>
  <si>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Долгосрочная целевая программа муниципального образования "Сергиево-Посадский муниципальный район Московской области  "Развитие системы отдыха и оздоровления детей  на 2012-2015 годы"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</si>
  <si>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</si>
  <si>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7950300</t>
  </si>
  <si>
    <r>
      <t xml:space="preserve">бюджета Сергиево-Посадского муниципального района на финансирование долгосрочных целевых программ </t>
    </r>
    <r>
      <rPr>
        <b/>
        <sz val="14"/>
        <rFont val="Times New Roman"/>
        <family val="1"/>
      </rPr>
      <t xml:space="preserve">2013 </t>
    </r>
    <r>
      <rPr>
        <b/>
        <sz val="12"/>
        <rFont val="Times New Roman"/>
        <family val="1"/>
      </rPr>
      <t>года</t>
    </r>
  </si>
  <si>
    <t>Долгосрочная целевая программа Сергиево-Посадского муниципального района "Развитие  культуры в  Сергиево-Посадском муниципальном районе на период 2013–2015 годов"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</si>
  <si>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</si>
  <si>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2013 -2015 годы"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</si>
  <si>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2013 -2015 г.г."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</si>
  <si>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2013 -2015 годы"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</si>
  <si>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 на 2012-2014 годы",</t>
  </si>
  <si>
    <t>244</t>
  </si>
  <si>
    <t>Прочая закупка товаров, работ и услуг для муниципальных нужд</t>
  </si>
  <si>
    <t>7950400</t>
  </si>
  <si>
    <t>7950500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</si>
  <si>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 на 2012-2014 годы",</t>
  </si>
  <si>
    <t>Долгосрочная целевая программа Сергиево-Посадского муниципального района "Развитие туризма в Сергиево-Посадском муниципальном районе на 2013-2016 годы"</t>
  </si>
  <si>
    <t>7950600</t>
  </si>
  <si>
    <t>322</t>
  </si>
  <si>
    <t>Субсидии гражданам на приобретение жилья</t>
  </si>
  <si>
    <t>7950110</t>
  </si>
  <si>
    <t>Долгосрочная  целевая программа Сергиево-Посадского муниципального района "Газификация сельских населенных пунктов  Сергиево-Посадского муниципального района Московской области на 2010-2014 годы"</t>
  </si>
  <si>
    <t>7950700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</si>
  <si>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</si>
  <si>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</si>
  <si>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</si>
  <si>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Субсидии юридическим лицам</t>
  </si>
  <si>
    <t>тыс.руб.</t>
  </si>
  <si>
    <t>242</t>
  </si>
  <si>
    <t>243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</si>
  <si>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</si>
  <si>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для муниципального имущества</t>
  </si>
  <si>
    <t>Долгосрочная  целевая программа Сергиево-Посадского муниципального района "Молодое поколение  Сергиево-Посадского муниципального района Московской области на 2011-2013 годы"</t>
  </si>
  <si>
    <t>7950800</t>
  </si>
  <si>
    <t>Региональные целевые программы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</si>
  <si>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</si>
  <si>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</si>
  <si>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проектирование и строительство объектов дошкольного образования</t>
  </si>
  <si>
    <t>Бюджетные инвестиции в объекты муниципальной собственности</t>
  </si>
  <si>
    <t>410</t>
  </si>
  <si>
    <t>Субсидия на проектирование детских дошкольных учреждений с бассейном</t>
  </si>
  <si>
    <t>Субсидия на обеспечение дополнительными местами в муниципальных дошкольных 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</si>
  <si>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</si>
  <si>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5242000</t>
  </si>
  <si>
    <t>Иные межбюджетные трансферты</t>
  </si>
  <si>
    <t>Межбюджетные трансферты,передаваемые из бюджета Сергиево-Посадского муниципального района  в рамках софинансированияна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</si>
  <si>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</si>
  <si>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5223204</t>
  </si>
  <si>
    <t>Субсидия на проведение оздоровительной кампании детей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</si>
  <si>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</si>
  <si>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4217121</t>
  </si>
  <si>
    <t>111</t>
  </si>
  <si>
    <t>851</t>
  </si>
  <si>
    <t>Фонд оплаты труда и страховые взносы</t>
  </si>
  <si>
    <t>Уплата налога на имущество организаций и земельного налога</t>
  </si>
  <si>
    <t>от____________№_______</t>
  </si>
  <si>
    <t>от 19.12.2012 № 31/2-МЗ</t>
  </si>
  <si>
    <t>Приложение № 5</t>
  </si>
  <si>
    <t>Приложение № 9</t>
  </si>
  <si>
    <t>7950025</t>
  </si>
  <si>
    <t>7950050</t>
  </si>
  <si>
    <t>Долгосрочная  целевая программа Сергиево-Посадского муниципального района "Развитие здравоохранения  Сергиево-Посадского муниципального района Московской области на 2013-2015 годы"</t>
  </si>
  <si>
    <t>7950055</t>
  </si>
  <si>
    <t>Здравоохранение</t>
  </si>
  <si>
    <t>Стационарная медицинская помощь</t>
  </si>
  <si>
    <t>Амбулаторная помощь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</si>
  <si>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</si>
  <si>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</si>
  <si>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</si>
  <si>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</si>
  <si>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5220000</t>
  </si>
  <si>
    <t>5223607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</si>
  <si>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</si>
  <si>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</si>
  <si>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</si>
  <si>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</si>
  <si>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</si>
  <si>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</si>
  <si>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</si>
  <si>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</si>
  <si>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Субсидии бюджетным учреждениям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</si>
  <si>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</si>
  <si>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</si>
  <si>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</si>
  <si>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 xml:space="preserve">Субсидия телекомпании ООО "Культурно-коммерческая фирма "Тонус"на организацию и проведение XYII открытого фестиваля телекомпаний Подмосковья "Братина" </t>
  </si>
  <si>
    <t>122</t>
  </si>
  <si>
    <t>Иные выплаты персоналу, за исключением фонда оплаты труда</t>
  </si>
  <si>
    <t>622</t>
  </si>
  <si>
    <t>Субсидии автономным учреждениям на иные цели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</si>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</sst>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82" fontId="4" fillId="0" borderId="2" xfId="2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8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2" fontId="0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569"/>
  <sheetViews>
    <sheetView tabSelected="1" view="pageBreakPreview" zoomScaleNormal="90" zoomScaleSheetLayoutView="100" workbookViewId="0" topLeftCell="A223">
      <selection activeCell="B233" sqref="B233"/>
    </sheetView>
  </sheetViews>
  <sheetFormatPr defaultColWidth="9.00390625" defaultRowHeight="12.75"/>
  <cols>
    <col min="1" max="1" width="5.875" style="3" customWidth="1"/>
    <col min="2" max="2" width="57.625" style="2" customWidth="1"/>
    <col min="3" max="3" width="13.25390625" style="4" customWidth="1"/>
    <col min="4" max="4" width="4.75390625" style="4" customWidth="1"/>
    <col min="5" max="5" width="4.25390625" style="4" customWidth="1"/>
    <col min="6" max="6" width="5.625" style="4" bestFit="1" customWidth="1"/>
    <col min="7" max="7" width="5.125" style="4" customWidth="1"/>
    <col min="8" max="8" width="15.625" style="2" customWidth="1"/>
    <col min="9" max="9" width="17.375" style="2" customWidth="1"/>
    <col min="10" max="10" width="14.00390625" style="2" hidden="1" customWidth="1"/>
    <col min="11" max="11" width="15.375" style="2" hidden="1" customWidth="1"/>
    <col min="12" max="16384" width="8.875" style="2" customWidth="1"/>
  </cols>
  <sheetData>
    <row r="1" ht="15" customHeight="1">
      <c r="H1" s="2" t="s">
        <v>132</v>
      </c>
    </row>
    <row r="2" ht="15" customHeight="1">
      <c r="H2" s="2" t="s">
        <v>40</v>
      </c>
    </row>
    <row r="3" ht="15" customHeight="1">
      <c r="H3" s="2" t="s">
        <v>41</v>
      </c>
    </row>
    <row r="4" ht="15" customHeight="1">
      <c r="H4" s="2" t="s">
        <v>42</v>
      </c>
    </row>
    <row r="5" ht="15" customHeight="1">
      <c r="H5" s="2" t="s">
        <v>43</v>
      </c>
    </row>
    <row r="6" ht="15" customHeight="1">
      <c r="H6" s="2" t="s">
        <v>130</v>
      </c>
    </row>
    <row r="7" ht="15" customHeight="1">
      <c r="C7" s="1"/>
    </row>
    <row r="8" spans="3:12" ht="15" customHeight="1">
      <c r="C8" s="2"/>
      <c r="H8" s="2" t="s">
        <v>133</v>
      </c>
      <c r="I8" s="43"/>
      <c r="J8" s="43"/>
      <c r="K8" s="43"/>
      <c r="L8" s="42"/>
    </row>
    <row r="9" spans="3:12" ht="15" customHeight="1">
      <c r="C9" s="2"/>
      <c r="H9" s="2" t="s">
        <v>40</v>
      </c>
      <c r="I9" s="4"/>
      <c r="J9" s="43"/>
      <c r="K9" s="43"/>
      <c r="L9" s="42"/>
    </row>
    <row r="10" spans="3:12" ht="15" customHeight="1">
      <c r="C10" s="2"/>
      <c r="H10" s="2" t="s">
        <v>41</v>
      </c>
      <c r="I10" s="1"/>
      <c r="J10" s="43"/>
      <c r="K10" s="43"/>
      <c r="L10" s="42"/>
    </row>
    <row r="11" spans="3:12" ht="15" customHeight="1">
      <c r="C11" s="2"/>
      <c r="H11" s="2" t="s">
        <v>42</v>
      </c>
      <c r="J11" s="43"/>
      <c r="K11" s="43"/>
      <c r="L11" s="42"/>
    </row>
    <row r="12" spans="3:12" ht="15" customHeight="1">
      <c r="C12" s="2"/>
      <c r="H12" s="2" t="s">
        <v>43</v>
      </c>
      <c r="J12" s="43"/>
      <c r="K12" s="43"/>
      <c r="L12" s="42"/>
    </row>
    <row r="13" spans="3:12" ht="15" customHeight="1">
      <c r="C13" s="2"/>
      <c r="H13" s="2" t="s">
        <v>131</v>
      </c>
      <c r="J13" s="43"/>
      <c r="K13" s="43"/>
      <c r="L13" s="42"/>
    </row>
    <row r="14" spans="3:12" ht="18" customHeight="1">
      <c r="C14" s="2"/>
      <c r="H14" s="18"/>
      <c r="I14" s="18"/>
      <c r="J14" s="18"/>
      <c r="K14" s="18"/>
      <c r="L14" s="18"/>
    </row>
    <row r="15" spans="1:9" ht="18" customHeight="1">
      <c r="A15" s="76" t="s">
        <v>38</v>
      </c>
      <c r="B15" s="77"/>
      <c r="C15" s="77"/>
      <c r="D15" s="77"/>
      <c r="E15" s="77"/>
      <c r="F15" s="77"/>
      <c r="G15" s="77"/>
      <c r="H15" s="77"/>
      <c r="I15" s="78"/>
    </row>
    <row r="16" spans="1:9" ht="21" customHeight="1">
      <c r="A16" s="79" t="s">
        <v>79</v>
      </c>
      <c r="B16" s="79"/>
      <c r="C16" s="79"/>
      <c r="D16" s="79"/>
      <c r="E16" s="79"/>
      <c r="F16" s="79"/>
      <c r="G16" s="79"/>
      <c r="H16" s="79"/>
      <c r="I16" s="80"/>
    </row>
    <row r="17" spans="1:9" ht="12" customHeight="1">
      <c r="A17" s="17"/>
      <c r="B17" s="17"/>
      <c r="C17" s="17"/>
      <c r="D17" s="17"/>
      <c r="E17" s="17"/>
      <c r="F17" s="17"/>
      <c r="G17" s="17"/>
      <c r="H17" s="17"/>
      <c r="I17" s="44"/>
    </row>
    <row r="18" spans="1:9" ht="15.75">
      <c r="A18" s="6"/>
      <c r="B18" s="7"/>
      <c r="C18" s="8"/>
      <c r="D18" s="8"/>
      <c r="E18" s="8"/>
      <c r="F18" s="8"/>
      <c r="G18" s="8"/>
      <c r="H18" s="7"/>
      <c r="I18" s="45" t="s">
        <v>102</v>
      </c>
    </row>
    <row r="19" spans="1:10" ht="63">
      <c r="A19" s="9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22</v>
      </c>
      <c r="H19" s="11" t="s">
        <v>47</v>
      </c>
      <c r="I19" s="9" t="s">
        <v>45</v>
      </c>
      <c r="J19" s="5"/>
    </row>
    <row r="20" spans="1:11" s="14" customFormat="1" ht="20.25" customHeight="1">
      <c r="A20" s="19"/>
      <c r="B20" s="19" t="s">
        <v>39</v>
      </c>
      <c r="C20" s="20" t="s">
        <v>23</v>
      </c>
      <c r="D20" s="21"/>
      <c r="E20" s="21"/>
      <c r="F20" s="21"/>
      <c r="G20" s="21"/>
      <c r="H20" s="67">
        <f>H21+H43+H56+H96+H103+H119+H126+H131+H136+H149+H166+H174+H198+H203+H208+H215+H220+H225</f>
        <v>809292.1</v>
      </c>
      <c r="I20" s="67">
        <f>I21+I43+I56+I96+I103+I119+I126+I131+I136+I149+I166+I174+I198+I203+I208+I215+I220+I225</f>
        <v>565538</v>
      </c>
      <c r="J20" s="12"/>
      <c r="K20" s="13"/>
    </row>
    <row r="21" spans="1:9" s="16" customFormat="1" ht="81" customHeight="1">
      <c r="A21" s="9">
        <v>1</v>
      </c>
      <c r="B21" s="71" t="s">
        <v>80</v>
      </c>
      <c r="C21" s="10" t="s">
        <v>26</v>
      </c>
      <c r="D21" s="10"/>
      <c r="E21" s="10"/>
      <c r="F21" s="10"/>
      <c r="G21" s="10"/>
      <c r="H21" s="70">
        <f>H27+H38+H22</f>
        <v>22365.1</v>
      </c>
      <c r="I21" s="70">
        <f>I27+I38+I22</f>
        <v>10365.099999999999</v>
      </c>
    </row>
    <row r="22" spans="1:9" s="16" customFormat="1" ht="19.5" customHeight="1">
      <c r="A22" s="9"/>
      <c r="B22" s="30" t="s">
        <v>13</v>
      </c>
      <c r="C22" s="31" t="s">
        <v>145</v>
      </c>
      <c r="D22" s="35" t="s">
        <v>14</v>
      </c>
      <c r="E22" s="35"/>
      <c r="F22" s="10"/>
      <c r="G22" s="10"/>
      <c r="H22" s="33">
        <f aca="true" t="shared" si="0" ref="H22:I25">H23</f>
        <v>7883.4</v>
      </c>
      <c r="I22" s="33">
        <f t="shared" si="0"/>
        <v>7883.4</v>
      </c>
    </row>
    <row r="23" spans="1:9" s="16" customFormat="1" ht="18" customHeight="1">
      <c r="A23" s="9"/>
      <c r="B23" s="37" t="s">
        <v>109</v>
      </c>
      <c r="C23" s="31" t="s">
        <v>145</v>
      </c>
      <c r="D23" s="35" t="s">
        <v>14</v>
      </c>
      <c r="E23" s="35" t="s">
        <v>57</v>
      </c>
      <c r="F23" s="10"/>
      <c r="G23" s="10"/>
      <c r="H23" s="33">
        <f t="shared" si="0"/>
        <v>7883.4</v>
      </c>
      <c r="I23" s="33">
        <f t="shared" si="0"/>
        <v>7883.4</v>
      </c>
    </row>
    <row r="24" spans="1:9" s="16" customFormat="1" ht="80.25" customHeight="1">
      <c r="A24" s="9"/>
      <c r="B24" s="37" t="s">
        <v>147</v>
      </c>
      <c r="C24" s="31" t="s">
        <v>146</v>
      </c>
      <c r="D24" s="35" t="s">
        <v>14</v>
      </c>
      <c r="E24" s="35" t="s">
        <v>57</v>
      </c>
      <c r="F24" s="10"/>
      <c r="G24" s="10"/>
      <c r="H24" s="33">
        <f t="shared" si="0"/>
        <v>7883.4</v>
      </c>
      <c r="I24" s="33">
        <f t="shared" si="0"/>
        <v>7883.4</v>
      </c>
    </row>
    <row r="25" spans="1:9" s="16" customFormat="1" ht="51" customHeight="1">
      <c r="A25" s="9"/>
      <c r="B25" s="37" t="s">
        <v>69</v>
      </c>
      <c r="C25" s="31" t="s">
        <v>146</v>
      </c>
      <c r="D25" s="35" t="s">
        <v>14</v>
      </c>
      <c r="E25" s="35" t="s">
        <v>57</v>
      </c>
      <c r="F25" s="39" t="s">
        <v>70</v>
      </c>
      <c r="G25" s="10"/>
      <c r="H25" s="33">
        <f t="shared" si="0"/>
        <v>7883.4</v>
      </c>
      <c r="I25" s="33">
        <f t="shared" si="0"/>
        <v>7883.4</v>
      </c>
    </row>
    <row r="26" spans="1:9" s="16" customFormat="1" ht="32.25" customHeight="1">
      <c r="A26" s="9"/>
      <c r="B26" s="37" t="s">
        <v>24</v>
      </c>
      <c r="C26" s="31" t="s">
        <v>146</v>
      </c>
      <c r="D26" s="35" t="s">
        <v>14</v>
      </c>
      <c r="E26" s="35" t="s">
        <v>57</v>
      </c>
      <c r="F26" s="39" t="s">
        <v>70</v>
      </c>
      <c r="G26" s="31" t="s">
        <v>44</v>
      </c>
      <c r="H26" s="33">
        <v>7883.4</v>
      </c>
      <c r="I26" s="33">
        <v>7883.4</v>
      </c>
    </row>
    <row r="27" spans="1:9" s="16" customFormat="1" ht="18.75" customHeight="1">
      <c r="A27" s="30"/>
      <c r="B27" s="37" t="s">
        <v>37</v>
      </c>
      <c r="C27" s="31" t="s">
        <v>26</v>
      </c>
      <c r="D27" s="35" t="s">
        <v>11</v>
      </c>
      <c r="E27" s="35" t="s">
        <v>27</v>
      </c>
      <c r="F27" s="31"/>
      <c r="G27" s="31"/>
      <c r="H27" s="33">
        <f>H28</f>
        <v>11481.7</v>
      </c>
      <c r="I27" s="33">
        <f>I28</f>
        <v>2481.7</v>
      </c>
    </row>
    <row r="28" spans="1:9" s="16" customFormat="1" ht="22.5" customHeight="1">
      <c r="A28" s="30"/>
      <c r="B28" s="37" t="s">
        <v>28</v>
      </c>
      <c r="C28" s="31" t="s">
        <v>26</v>
      </c>
      <c r="D28" s="35" t="s">
        <v>11</v>
      </c>
      <c r="E28" s="35" t="s">
        <v>7</v>
      </c>
      <c r="F28" s="31"/>
      <c r="G28" s="31"/>
      <c r="H28" s="33">
        <f>H36+H34+H32+H29</f>
        <v>11481.7</v>
      </c>
      <c r="I28" s="33">
        <f>I36+I34+I32+I29</f>
        <v>2481.7</v>
      </c>
    </row>
    <row r="29" spans="1:9" s="16" customFormat="1" ht="78.75" customHeight="1">
      <c r="A29" s="30"/>
      <c r="B29" s="37" t="s">
        <v>147</v>
      </c>
      <c r="C29" s="31" t="s">
        <v>146</v>
      </c>
      <c r="D29" s="35" t="s">
        <v>11</v>
      </c>
      <c r="E29" s="35" t="s">
        <v>7</v>
      </c>
      <c r="F29" s="31"/>
      <c r="G29" s="31"/>
      <c r="H29" s="33">
        <f>H30</f>
        <v>2481.7</v>
      </c>
      <c r="I29" s="33">
        <f>I30</f>
        <v>2481.7</v>
      </c>
    </row>
    <row r="30" spans="1:9" s="16" customFormat="1" ht="53.25" customHeight="1">
      <c r="A30" s="30"/>
      <c r="B30" s="37" t="s">
        <v>69</v>
      </c>
      <c r="C30" s="31" t="s">
        <v>146</v>
      </c>
      <c r="D30" s="35" t="s">
        <v>11</v>
      </c>
      <c r="E30" s="35" t="s">
        <v>7</v>
      </c>
      <c r="F30" s="31" t="s">
        <v>70</v>
      </c>
      <c r="G30" s="31"/>
      <c r="H30" s="33">
        <f>H31</f>
        <v>2481.7</v>
      </c>
      <c r="I30" s="33">
        <f>I31</f>
        <v>2481.7</v>
      </c>
    </row>
    <row r="31" spans="1:9" s="16" customFormat="1" ht="33" customHeight="1">
      <c r="A31" s="30"/>
      <c r="B31" s="37" t="s">
        <v>24</v>
      </c>
      <c r="C31" s="31" t="s">
        <v>146</v>
      </c>
      <c r="D31" s="35" t="s">
        <v>11</v>
      </c>
      <c r="E31" s="35" t="s">
        <v>7</v>
      </c>
      <c r="F31" s="31" t="s">
        <v>70</v>
      </c>
      <c r="G31" s="31" t="s">
        <v>44</v>
      </c>
      <c r="H31" s="33">
        <v>2481.7</v>
      </c>
      <c r="I31" s="33">
        <v>2481.7</v>
      </c>
    </row>
    <row r="32" spans="1:9" s="16" customFormat="1" ht="34.5" customHeight="1">
      <c r="A32" s="30"/>
      <c r="B32" s="30" t="s">
        <v>87</v>
      </c>
      <c r="C32" s="31" t="s">
        <v>26</v>
      </c>
      <c r="D32" s="35" t="s">
        <v>11</v>
      </c>
      <c r="E32" s="35" t="s">
        <v>7</v>
      </c>
      <c r="F32" s="31" t="s">
        <v>86</v>
      </c>
      <c r="G32" s="31"/>
      <c r="H32" s="33">
        <f>H33</f>
        <v>730</v>
      </c>
      <c r="I32" s="34"/>
    </row>
    <row r="33" spans="1:9" s="16" customFormat="1" ht="34.5" customHeight="1">
      <c r="A33" s="30"/>
      <c r="B33" s="37" t="s">
        <v>24</v>
      </c>
      <c r="C33" s="31" t="s">
        <v>26</v>
      </c>
      <c r="D33" s="35" t="s">
        <v>11</v>
      </c>
      <c r="E33" s="35" t="s">
        <v>7</v>
      </c>
      <c r="F33" s="31" t="s">
        <v>86</v>
      </c>
      <c r="G33" s="31" t="s">
        <v>44</v>
      </c>
      <c r="H33" s="33">
        <f>1830+50-100-100-950</f>
        <v>730</v>
      </c>
      <c r="I33" s="34"/>
    </row>
    <row r="34" spans="1:9" s="16" customFormat="1" ht="51" customHeight="1">
      <c r="A34" s="30"/>
      <c r="B34" s="37" t="s">
        <v>69</v>
      </c>
      <c r="C34" s="31" t="s">
        <v>26</v>
      </c>
      <c r="D34" s="35" t="s">
        <v>11</v>
      </c>
      <c r="E34" s="35" t="s">
        <v>7</v>
      </c>
      <c r="F34" s="31" t="s">
        <v>70</v>
      </c>
      <c r="G34" s="31"/>
      <c r="H34" s="33">
        <f>H35</f>
        <v>3270</v>
      </c>
      <c r="I34" s="34"/>
    </row>
    <row r="35" spans="1:9" s="16" customFormat="1" ht="35.25" customHeight="1">
      <c r="A35" s="30"/>
      <c r="B35" s="37" t="s">
        <v>24</v>
      </c>
      <c r="C35" s="31" t="s">
        <v>26</v>
      </c>
      <c r="D35" s="35" t="s">
        <v>11</v>
      </c>
      <c r="E35" s="35" t="s">
        <v>7</v>
      </c>
      <c r="F35" s="31" t="s">
        <v>70</v>
      </c>
      <c r="G35" s="31" t="s">
        <v>44</v>
      </c>
      <c r="H35" s="33">
        <f>2170-50+100+100+950</f>
        <v>3270</v>
      </c>
      <c r="I35" s="34"/>
    </row>
    <row r="36" spans="1:9" s="16" customFormat="1" ht="23.25" customHeight="1">
      <c r="A36" s="30"/>
      <c r="B36" s="37" t="s">
        <v>72</v>
      </c>
      <c r="C36" s="31" t="s">
        <v>26</v>
      </c>
      <c r="D36" s="35" t="s">
        <v>11</v>
      </c>
      <c r="E36" s="35" t="s">
        <v>7</v>
      </c>
      <c r="F36" s="31" t="s">
        <v>71</v>
      </c>
      <c r="G36" s="31"/>
      <c r="H36" s="33">
        <f>H37</f>
        <v>5000</v>
      </c>
      <c r="I36" s="34"/>
    </row>
    <row r="37" spans="1:9" s="16" customFormat="1" ht="37.5" customHeight="1">
      <c r="A37" s="30"/>
      <c r="B37" s="37" t="s">
        <v>24</v>
      </c>
      <c r="C37" s="31" t="s">
        <v>26</v>
      </c>
      <c r="D37" s="35" t="s">
        <v>11</v>
      </c>
      <c r="E37" s="35" t="s">
        <v>7</v>
      </c>
      <c r="F37" s="31" t="s">
        <v>71</v>
      </c>
      <c r="G37" s="31" t="s">
        <v>44</v>
      </c>
      <c r="H37" s="33">
        <f>5000</f>
        <v>5000</v>
      </c>
      <c r="I37" s="34"/>
    </row>
    <row r="38" spans="1:9" s="16" customFormat="1" ht="24.75" customHeight="1">
      <c r="A38" s="30"/>
      <c r="B38" s="30" t="s">
        <v>37</v>
      </c>
      <c r="C38" s="31" t="s">
        <v>134</v>
      </c>
      <c r="D38" s="32" t="s">
        <v>11</v>
      </c>
      <c r="E38" s="35" t="s">
        <v>27</v>
      </c>
      <c r="F38" s="31"/>
      <c r="G38" s="31"/>
      <c r="H38" s="29">
        <v>3000</v>
      </c>
      <c r="I38" s="30"/>
    </row>
    <row r="39" spans="1:9" s="16" customFormat="1" ht="22.5" customHeight="1">
      <c r="A39" s="30"/>
      <c r="B39" s="30" t="s">
        <v>100</v>
      </c>
      <c r="C39" s="31" t="s">
        <v>134</v>
      </c>
      <c r="D39" s="32" t="s">
        <v>11</v>
      </c>
      <c r="E39" s="35" t="s">
        <v>10</v>
      </c>
      <c r="F39" s="31"/>
      <c r="G39" s="31"/>
      <c r="H39" s="33">
        <v>3000</v>
      </c>
      <c r="I39" s="30"/>
    </row>
    <row r="40" spans="1:9" s="16" customFormat="1" ht="68.25" customHeight="1">
      <c r="A40" s="30"/>
      <c r="B40" s="30" t="s">
        <v>159</v>
      </c>
      <c r="C40" s="31" t="s">
        <v>134</v>
      </c>
      <c r="D40" s="32" t="s">
        <v>11</v>
      </c>
      <c r="E40" s="35" t="s">
        <v>10</v>
      </c>
      <c r="F40" s="31" t="s">
        <v>164</v>
      </c>
      <c r="G40" s="31"/>
      <c r="H40" s="33">
        <v>3000</v>
      </c>
      <c r="I40" s="30"/>
    </row>
    <row r="41" spans="1:9" s="16" customFormat="1" ht="24" customHeight="1">
      <c r="A41" s="30"/>
      <c r="B41" s="30" t="s">
        <v>101</v>
      </c>
      <c r="C41" s="31" t="s">
        <v>134</v>
      </c>
      <c r="D41" s="32" t="s">
        <v>11</v>
      </c>
      <c r="E41" s="35" t="s">
        <v>10</v>
      </c>
      <c r="F41" s="31" t="s">
        <v>164</v>
      </c>
      <c r="G41" s="31"/>
      <c r="H41" s="33">
        <v>3000</v>
      </c>
      <c r="I41" s="30"/>
    </row>
    <row r="42" spans="1:9" s="16" customFormat="1" ht="32.25" customHeight="1">
      <c r="A42" s="30"/>
      <c r="B42" s="37" t="s">
        <v>24</v>
      </c>
      <c r="C42" s="31" t="s">
        <v>134</v>
      </c>
      <c r="D42" s="32" t="s">
        <v>11</v>
      </c>
      <c r="E42" s="35" t="s">
        <v>10</v>
      </c>
      <c r="F42" s="31" t="s">
        <v>164</v>
      </c>
      <c r="G42" s="31" t="s">
        <v>44</v>
      </c>
      <c r="H42" s="33">
        <v>3000</v>
      </c>
      <c r="I42" s="30"/>
    </row>
    <row r="43" spans="1:9" s="16" customFormat="1" ht="93" customHeight="1">
      <c r="A43" s="27">
        <v>2</v>
      </c>
      <c r="B43" s="71" t="s">
        <v>121</v>
      </c>
      <c r="C43" s="28" t="s">
        <v>29</v>
      </c>
      <c r="D43" s="32"/>
      <c r="E43" s="32"/>
      <c r="F43" s="31"/>
      <c r="G43" s="31"/>
      <c r="H43" s="65">
        <f>H44</f>
        <v>8950</v>
      </c>
      <c r="I43" s="65">
        <f>I44</f>
        <v>0</v>
      </c>
    </row>
    <row r="44" spans="1:9" s="16" customFormat="1" ht="20.25" customHeight="1">
      <c r="A44" s="30"/>
      <c r="B44" s="30" t="s">
        <v>9</v>
      </c>
      <c r="C44" s="31" t="s">
        <v>29</v>
      </c>
      <c r="D44" s="31" t="s">
        <v>10</v>
      </c>
      <c r="E44" s="31" t="s">
        <v>27</v>
      </c>
      <c r="F44" s="31"/>
      <c r="G44" s="31"/>
      <c r="H44" s="29">
        <f>H45</f>
        <v>8950</v>
      </c>
      <c r="I44" s="29">
        <f>I45</f>
        <v>0</v>
      </c>
    </row>
    <row r="45" spans="1:9" s="16" customFormat="1" ht="23.25" customHeight="1">
      <c r="A45" s="30"/>
      <c r="B45" s="30" t="s">
        <v>21</v>
      </c>
      <c r="C45" s="31" t="s">
        <v>29</v>
      </c>
      <c r="D45" s="31" t="s">
        <v>10</v>
      </c>
      <c r="E45" s="31" t="s">
        <v>20</v>
      </c>
      <c r="F45" s="31"/>
      <c r="G45" s="31"/>
      <c r="H45" s="33">
        <f>H46+H48+H50+H52+H54</f>
        <v>8950</v>
      </c>
      <c r="I45" s="33">
        <f>I52</f>
        <v>0</v>
      </c>
    </row>
    <row r="46" spans="1:9" s="16" customFormat="1" ht="23.25" customHeight="1">
      <c r="A46" s="30"/>
      <c r="B46" s="30" t="s">
        <v>128</v>
      </c>
      <c r="C46" s="31" t="s">
        <v>29</v>
      </c>
      <c r="D46" s="31" t="s">
        <v>10</v>
      </c>
      <c r="E46" s="31" t="s">
        <v>20</v>
      </c>
      <c r="F46" s="31" t="s">
        <v>126</v>
      </c>
      <c r="G46" s="31"/>
      <c r="H46" s="33">
        <f>H47</f>
        <v>3932.1</v>
      </c>
      <c r="I46" s="33"/>
    </row>
    <row r="47" spans="1:9" s="16" customFormat="1" ht="22.5" customHeight="1">
      <c r="A47" s="30"/>
      <c r="B47" s="30" t="s">
        <v>25</v>
      </c>
      <c r="C47" s="31" t="s">
        <v>29</v>
      </c>
      <c r="D47" s="31" t="s">
        <v>10</v>
      </c>
      <c r="E47" s="31" t="s">
        <v>20</v>
      </c>
      <c r="F47" s="31" t="s">
        <v>126</v>
      </c>
      <c r="G47" s="31" t="s">
        <v>18</v>
      </c>
      <c r="H47" s="33">
        <v>3932.1</v>
      </c>
      <c r="I47" s="33"/>
    </row>
    <row r="48" spans="1:9" s="16" customFormat="1" ht="34.5" customHeight="1">
      <c r="A48" s="30"/>
      <c r="B48" s="30" t="s">
        <v>105</v>
      </c>
      <c r="C48" s="31" t="s">
        <v>29</v>
      </c>
      <c r="D48" s="31" t="s">
        <v>10</v>
      </c>
      <c r="E48" s="31" t="s">
        <v>20</v>
      </c>
      <c r="F48" s="31" t="s">
        <v>103</v>
      </c>
      <c r="G48" s="31"/>
      <c r="H48" s="33">
        <f>H49</f>
        <v>49.5</v>
      </c>
      <c r="I48" s="33"/>
    </row>
    <row r="49" spans="1:9" s="16" customFormat="1" ht="34.5" customHeight="1">
      <c r="A49" s="30"/>
      <c r="B49" s="30" t="s">
        <v>25</v>
      </c>
      <c r="C49" s="31" t="s">
        <v>29</v>
      </c>
      <c r="D49" s="31" t="s">
        <v>10</v>
      </c>
      <c r="E49" s="31" t="s">
        <v>20</v>
      </c>
      <c r="F49" s="31" t="s">
        <v>103</v>
      </c>
      <c r="G49" s="31" t="s">
        <v>18</v>
      </c>
      <c r="H49" s="33">
        <v>49.5</v>
      </c>
      <c r="I49" s="33"/>
    </row>
    <row r="50" spans="1:9" s="16" customFormat="1" ht="32.25" customHeight="1">
      <c r="A50" s="30"/>
      <c r="B50" s="30" t="s">
        <v>87</v>
      </c>
      <c r="C50" s="31" t="s">
        <v>29</v>
      </c>
      <c r="D50" s="31" t="s">
        <v>10</v>
      </c>
      <c r="E50" s="31" t="s">
        <v>20</v>
      </c>
      <c r="F50" s="31" t="s">
        <v>86</v>
      </c>
      <c r="G50" s="31"/>
      <c r="H50" s="33">
        <f>H51</f>
        <v>995.7</v>
      </c>
      <c r="I50" s="33"/>
    </row>
    <row r="51" spans="1:9" s="16" customFormat="1" ht="32.25" customHeight="1">
      <c r="A51" s="30"/>
      <c r="B51" s="30" t="s">
        <v>25</v>
      </c>
      <c r="C51" s="31" t="s">
        <v>29</v>
      </c>
      <c r="D51" s="31" t="s">
        <v>10</v>
      </c>
      <c r="E51" s="31" t="s">
        <v>20</v>
      </c>
      <c r="F51" s="31" t="s">
        <v>86</v>
      </c>
      <c r="G51" s="31" t="s">
        <v>18</v>
      </c>
      <c r="H51" s="33">
        <v>995.7</v>
      </c>
      <c r="I51" s="33"/>
    </row>
    <row r="52" spans="1:9" s="16" customFormat="1" ht="52.5" customHeight="1">
      <c r="A52" s="30"/>
      <c r="B52" s="30" t="s">
        <v>165</v>
      </c>
      <c r="C52" s="31" t="s">
        <v>29</v>
      </c>
      <c r="D52" s="35" t="s">
        <v>10</v>
      </c>
      <c r="E52" s="35" t="s">
        <v>20</v>
      </c>
      <c r="F52" s="31" t="s">
        <v>164</v>
      </c>
      <c r="G52" s="31"/>
      <c r="H52" s="33">
        <f>H53</f>
        <v>3950</v>
      </c>
      <c r="I52" s="30"/>
    </row>
    <row r="53" spans="1:9" s="16" customFormat="1" ht="24.75" customHeight="1">
      <c r="A53" s="30"/>
      <c r="B53" s="30" t="s">
        <v>25</v>
      </c>
      <c r="C53" s="31" t="s">
        <v>29</v>
      </c>
      <c r="D53" s="32" t="s">
        <v>10</v>
      </c>
      <c r="E53" s="35" t="s">
        <v>20</v>
      </c>
      <c r="F53" s="31" t="s">
        <v>164</v>
      </c>
      <c r="G53" s="31" t="s">
        <v>18</v>
      </c>
      <c r="H53" s="33">
        <v>3950</v>
      </c>
      <c r="I53" s="30"/>
    </row>
    <row r="54" spans="1:9" s="16" customFormat="1" ht="33.75" customHeight="1">
      <c r="A54" s="30"/>
      <c r="B54" s="30" t="s">
        <v>129</v>
      </c>
      <c r="C54" s="31" t="s">
        <v>29</v>
      </c>
      <c r="D54" s="32" t="s">
        <v>10</v>
      </c>
      <c r="E54" s="35" t="s">
        <v>20</v>
      </c>
      <c r="F54" s="31" t="s">
        <v>127</v>
      </c>
      <c r="G54" s="31"/>
      <c r="H54" s="33">
        <f>H55</f>
        <v>22.7</v>
      </c>
      <c r="I54" s="30"/>
    </row>
    <row r="55" spans="1:9" s="16" customFormat="1" ht="26.25" customHeight="1">
      <c r="A55" s="30"/>
      <c r="B55" s="30" t="s">
        <v>25</v>
      </c>
      <c r="C55" s="31" t="s">
        <v>29</v>
      </c>
      <c r="D55" s="32" t="s">
        <v>10</v>
      </c>
      <c r="E55" s="35" t="s">
        <v>20</v>
      </c>
      <c r="F55" s="31" t="s">
        <v>127</v>
      </c>
      <c r="G55" s="31" t="s">
        <v>18</v>
      </c>
      <c r="H55" s="33">
        <v>22.7</v>
      </c>
      <c r="I55" s="30"/>
    </row>
    <row r="56" spans="1:9" s="16" customFormat="1" ht="75" customHeight="1">
      <c r="A56" s="27">
        <v>3</v>
      </c>
      <c r="B56" s="71" t="s">
        <v>81</v>
      </c>
      <c r="C56" s="28" t="s">
        <v>30</v>
      </c>
      <c r="D56" s="32"/>
      <c r="E56" s="32"/>
      <c r="F56" s="31"/>
      <c r="G56" s="31"/>
      <c r="H56" s="65">
        <f>H73+H57</f>
        <v>129526.09999999999</v>
      </c>
      <c r="I56" s="65">
        <f>I73+I57</f>
        <v>34269.1</v>
      </c>
    </row>
    <row r="57" spans="1:9" s="16" customFormat="1" ht="19.5" customHeight="1">
      <c r="A57" s="27"/>
      <c r="B57" s="30" t="s">
        <v>13</v>
      </c>
      <c r="C57" s="31">
        <v>5220000</v>
      </c>
      <c r="D57" s="35" t="s">
        <v>14</v>
      </c>
      <c r="E57" s="32"/>
      <c r="F57" s="31"/>
      <c r="G57" s="31"/>
      <c r="H57" s="33">
        <f aca="true" t="shared" si="1" ref="H57:I61">H58</f>
        <v>33963.7</v>
      </c>
      <c r="I57" s="33">
        <f t="shared" si="1"/>
        <v>33963.7</v>
      </c>
    </row>
    <row r="58" spans="1:9" s="16" customFormat="1" ht="19.5" customHeight="1">
      <c r="A58" s="27"/>
      <c r="B58" s="37" t="s">
        <v>109</v>
      </c>
      <c r="C58" s="31">
        <v>5220000</v>
      </c>
      <c r="D58" s="35" t="s">
        <v>14</v>
      </c>
      <c r="E58" s="35"/>
      <c r="F58" s="73"/>
      <c r="G58" s="31"/>
      <c r="H58" s="33">
        <f>H59+H63+H68</f>
        <v>33963.7</v>
      </c>
      <c r="I58" s="33">
        <f>I59+I63+I68</f>
        <v>33963.7</v>
      </c>
    </row>
    <row r="59" spans="1:9" s="16" customFormat="1" ht="51" customHeight="1">
      <c r="A59" s="27"/>
      <c r="B59" s="37" t="s">
        <v>110</v>
      </c>
      <c r="C59" s="31">
        <v>5240000</v>
      </c>
      <c r="D59" s="35" t="s">
        <v>14</v>
      </c>
      <c r="E59" s="35" t="s">
        <v>57</v>
      </c>
      <c r="F59" s="73"/>
      <c r="G59" s="31"/>
      <c r="H59" s="33">
        <f t="shared" si="1"/>
        <v>1350</v>
      </c>
      <c r="I59" s="33">
        <f t="shared" si="1"/>
        <v>1350</v>
      </c>
    </row>
    <row r="60" spans="1:9" s="16" customFormat="1" ht="50.25" customHeight="1">
      <c r="A60" s="27"/>
      <c r="B60" s="37" t="s">
        <v>111</v>
      </c>
      <c r="C60" s="31">
        <v>5243200</v>
      </c>
      <c r="D60" s="35" t="s">
        <v>14</v>
      </c>
      <c r="E60" s="35" t="s">
        <v>57</v>
      </c>
      <c r="F60" s="31"/>
      <c r="G60" s="31"/>
      <c r="H60" s="33">
        <f t="shared" si="1"/>
        <v>1350</v>
      </c>
      <c r="I60" s="33">
        <f t="shared" si="1"/>
        <v>1350</v>
      </c>
    </row>
    <row r="61" spans="1:9" s="16" customFormat="1" ht="22.5" customHeight="1">
      <c r="A61" s="27"/>
      <c r="B61" s="37" t="s">
        <v>72</v>
      </c>
      <c r="C61" s="31">
        <v>5243200</v>
      </c>
      <c r="D61" s="35" t="s">
        <v>14</v>
      </c>
      <c r="E61" s="35" t="s">
        <v>57</v>
      </c>
      <c r="F61" s="31" t="s">
        <v>71</v>
      </c>
      <c r="G61" s="31"/>
      <c r="H61" s="33">
        <f t="shared" si="1"/>
        <v>1350</v>
      </c>
      <c r="I61" s="33">
        <f t="shared" si="1"/>
        <v>1350</v>
      </c>
    </row>
    <row r="62" spans="1:9" s="16" customFormat="1" ht="33" customHeight="1">
      <c r="A62" s="27"/>
      <c r="B62" s="30" t="s">
        <v>24</v>
      </c>
      <c r="C62" s="31">
        <v>5243200</v>
      </c>
      <c r="D62" s="35" t="s">
        <v>14</v>
      </c>
      <c r="E62" s="35" t="s">
        <v>57</v>
      </c>
      <c r="F62" s="31" t="s">
        <v>71</v>
      </c>
      <c r="G62" s="31" t="s">
        <v>44</v>
      </c>
      <c r="H62" s="33">
        <v>1350</v>
      </c>
      <c r="I62" s="33">
        <v>1350</v>
      </c>
    </row>
    <row r="63" spans="1:9" s="16" customFormat="1" ht="83.25" customHeight="1">
      <c r="A63" s="27"/>
      <c r="B63" s="37" t="s">
        <v>147</v>
      </c>
      <c r="C63" s="31" t="s">
        <v>146</v>
      </c>
      <c r="D63" s="35" t="s">
        <v>14</v>
      </c>
      <c r="E63" s="35" t="s">
        <v>7</v>
      </c>
      <c r="F63" s="31"/>
      <c r="G63" s="31"/>
      <c r="H63" s="33">
        <f>H64+H66</f>
        <v>28325.6</v>
      </c>
      <c r="I63" s="33">
        <f>I64+I66</f>
        <v>28325.6</v>
      </c>
    </row>
    <row r="64" spans="1:9" s="16" customFormat="1" ht="24.75" customHeight="1">
      <c r="A64" s="27"/>
      <c r="B64" s="30" t="s">
        <v>128</v>
      </c>
      <c r="C64" s="31" t="s">
        <v>146</v>
      </c>
      <c r="D64" s="35" t="s">
        <v>14</v>
      </c>
      <c r="E64" s="35" t="s">
        <v>7</v>
      </c>
      <c r="F64" s="31" t="s">
        <v>126</v>
      </c>
      <c r="G64" s="31"/>
      <c r="H64" s="33">
        <f>H65</f>
        <v>54.1</v>
      </c>
      <c r="I64" s="33">
        <f>I65</f>
        <v>54.1</v>
      </c>
    </row>
    <row r="65" spans="1:9" s="16" customFormat="1" ht="33.75" customHeight="1">
      <c r="A65" s="27"/>
      <c r="B65" s="37" t="s">
        <v>24</v>
      </c>
      <c r="C65" s="31" t="s">
        <v>146</v>
      </c>
      <c r="D65" s="35" t="s">
        <v>14</v>
      </c>
      <c r="E65" s="35" t="s">
        <v>7</v>
      </c>
      <c r="F65" s="31" t="s">
        <v>126</v>
      </c>
      <c r="G65" s="31" t="s">
        <v>44</v>
      </c>
      <c r="H65" s="33">
        <v>54.1</v>
      </c>
      <c r="I65" s="33">
        <v>54.1</v>
      </c>
    </row>
    <row r="66" spans="1:9" s="16" customFormat="1" ht="47.25" customHeight="1">
      <c r="A66" s="27"/>
      <c r="B66" s="37" t="s">
        <v>69</v>
      </c>
      <c r="C66" s="31" t="s">
        <v>146</v>
      </c>
      <c r="D66" s="35" t="s">
        <v>14</v>
      </c>
      <c r="E66" s="35" t="s">
        <v>7</v>
      </c>
      <c r="F66" s="31" t="s">
        <v>70</v>
      </c>
      <c r="G66" s="31"/>
      <c r="H66" s="33">
        <f>H67</f>
        <v>28271.5</v>
      </c>
      <c r="I66" s="33">
        <f>I67</f>
        <v>28271.5</v>
      </c>
    </row>
    <row r="67" spans="1:9" s="16" customFormat="1" ht="33" customHeight="1">
      <c r="A67" s="27"/>
      <c r="B67" s="37" t="s">
        <v>24</v>
      </c>
      <c r="C67" s="31" t="s">
        <v>146</v>
      </c>
      <c r="D67" s="35" t="s">
        <v>14</v>
      </c>
      <c r="E67" s="35" t="s">
        <v>7</v>
      </c>
      <c r="F67" s="31" t="s">
        <v>70</v>
      </c>
      <c r="G67" s="31" t="s">
        <v>44</v>
      </c>
      <c r="H67" s="33">
        <v>28271.5</v>
      </c>
      <c r="I67" s="33">
        <v>28271.5</v>
      </c>
    </row>
    <row r="68" spans="1:9" s="16" customFormat="1" ht="80.25" customHeight="1">
      <c r="A68" s="27"/>
      <c r="B68" s="37" t="s">
        <v>147</v>
      </c>
      <c r="C68" s="31" t="s">
        <v>146</v>
      </c>
      <c r="D68" s="35" t="s">
        <v>14</v>
      </c>
      <c r="E68" s="35" t="s">
        <v>57</v>
      </c>
      <c r="F68" s="10"/>
      <c r="G68" s="10"/>
      <c r="H68" s="33">
        <f>H71+H69</f>
        <v>4288.099999999999</v>
      </c>
      <c r="I68" s="33">
        <f>I71+I69</f>
        <v>4288.099999999999</v>
      </c>
    </row>
    <row r="69" spans="1:9" s="16" customFormat="1" ht="20.25" customHeight="1">
      <c r="A69" s="27"/>
      <c r="B69" s="30" t="s">
        <v>128</v>
      </c>
      <c r="C69" s="31" t="s">
        <v>146</v>
      </c>
      <c r="D69" s="35" t="s">
        <v>14</v>
      </c>
      <c r="E69" s="35" t="s">
        <v>57</v>
      </c>
      <c r="F69" s="39" t="s">
        <v>126</v>
      </c>
      <c r="G69" s="10"/>
      <c r="H69" s="33">
        <f>H70</f>
        <v>503.9</v>
      </c>
      <c r="I69" s="33">
        <f>I70</f>
        <v>503.9</v>
      </c>
    </row>
    <row r="70" spans="1:9" s="16" customFormat="1" ht="34.5" customHeight="1">
      <c r="A70" s="27"/>
      <c r="B70" s="37" t="s">
        <v>24</v>
      </c>
      <c r="C70" s="31" t="s">
        <v>146</v>
      </c>
      <c r="D70" s="35" t="s">
        <v>14</v>
      </c>
      <c r="E70" s="35" t="s">
        <v>57</v>
      </c>
      <c r="F70" s="39" t="s">
        <v>126</v>
      </c>
      <c r="G70" s="31" t="s">
        <v>44</v>
      </c>
      <c r="H70" s="33">
        <v>503.9</v>
      </c>
      <c r="I70" s="33">
        <v>503.9</v>
      </c>
    </row>
    <row r="71" spans="1:9" s="16" customFormat="1" ht="49.5" customHeight="1">
      <c r="A71" s="27"/>
      <c r="B71" s="37" t="s">
        <v>69</v>
      </c>
      <c r="C71" s="31" t="s">
        <v>146</v>
      </c>
      <c r="D71" s="35" t="s">
        <v>14</v>
      </c>
      <c r="E71" s="35" t="s">
        <v>57</v>
      </c>
      <c r="F71" s="39" t="s">
        <v>70</v>
      </c>
      <c r="G71" s="10"/>
      <c r="H71" s="33">
        <f>H72</f>
        <v>3784.2</v>
      </c>
      <c r="I71" s="33">
        <f>I72</f>
        <v>3784.2</v>
      </c>
    </row>
    <row r="72" spans="1:9" s="16" customFormat="1" ht="33" customHeight="1">
      <c r="A72" s="27"/>
      <c r="B72" s="37" t="s">
        <v>24</v>
      </c>
      <c r="C72" s="31" t="s">
        <v>146</v>
      </c>
      <c r="D72" s="35" t="s">
        <v>14</v>
      </c>
      <c r="E72" s="35" t="s">
        <v>57</v>
      </c>
      <c r="F72" s="39" t="s">
        <v>70</v>
      </c>
      <c r="G72" s="31" t="s">
        <v>44</v>
      </c>
      <c r="H72" s="33">
        <v>3784.2</v>
      </c>
      <c r="I72" s="33">
        <v>3784.2</v>
      </c>
    </row>
    <row r="73" spans="1:9" s="16" customFormat="1" ht="19.5" customHeight="1">
      <c r="A73" s="27"/>
      <c r="B73" s="30" t="s">
        <v>13</v>
      </c>
      <c r="C73" s="31" t="s">
        <v>30</v>
      </c>
      <c r="D73" s="35" t="s">
        <v>14</v>
      </c>
      <c r="E73" s="32"/>
      <c r="F73" s="31"/>
      <c r="G73" s="31"/>
      <c r="H73" s="33">
        <f>H74+H77+H88</f>
        <v>95562.4</v>
      </c>
      <c r="I73" s="33">
        <f>I74+I77+I88</f>
        <v>305.4</v>
      </c>
    </row>
    <row r="74" spans="1:9" s="16" customFormat="1" ht="21" customHeight="1">
      <c r="A74" s="27"/>
      <c r="B74" s="30" t="s">
        <v>68</v>
      </c>
      <c r="C74" s="31" t="s">
        <v>30</v>
      </c>
      <c r="D74" s="35" t="s">
        <v>14</v>
      </c>
      <c r="E74" s="35" t="s">
        <v>7</v>
      </c>
      <c r="F74" s="31"/>
      <c r="G74" s="31"/>
      <c r="H74" s="33">
        <f>H75</f>
        <v>26691</v>
      </c>
      <c r="I74" s="65"/>
    </row>
    <row r="75" spans="1:9" s="16" customFormat="1" ht="19.5" customHeight="1">
      <c r="A75" s="27"/>
      <c r="B75" s="37" t="s">
        <v>72</v>
      </c>
      <c r="C75" s="31" t="s">
        <v>30</v>
      </c>
      <c r="D75" s="35" t="s">
        <v>14</v>
      </c>
      <c r="E75" s="35" t="s">
        <v>7</v>
      </c>
      <c r="F75" s="31" t="s">
        <v>71</v>
      </c>
      <c r="G75" s="69"/>
      <c r="H75" s="33">
        <f>H76</f>
        <v>26691</v>
      </c>
      <c r="I75" s="65"/>
    </row>
    <row r="76" spans="1:9" s="16" customFormat="1" ht="39" customHeight="1">
      <c r="A76" s="27"/>
      <c r="B76" s="30" t="s">
        <v>24</v>
      </c>
      <c r="C76" s="31" t="s">
        <v>30</v>
      </c>
      <c r="D76" s="35" t="s">
        <v>14</v>
      </c>
      <c r="E76" s="35" t="s">
        <v>7</v>
      </c>
      <c r="F76" s="31" t="s">
        <v>71</v>
      </c>
      <c r="G76" s="31" t="s">
        <v>44</v>
      </c>
      <c r="H76" s="33">
        <f>24191+2500</f>
        <v>26691</v>
      </c>
      <c r="I76" s="65"/>
    </row>
    <row r="77" spans="1:9" s="16" customFormat="1" ht="20.25" customHeight="1">
      <c r="A77" s="30"/>
      <c r="B77" s="30" t="s">
        <v>65</v>
      </c>
      <c r="C77" s="31" t="s">
        <v>30</v>
      </c>
      <c r="D77" s="35" t="s">
        <v>14</v>
      </c>
      <c r="E77" s="35" t="s">
        <v>57</v>
      </c>
      <c r="F77" s="31"/>
      <c r="G77" s="31"/>
      <c r="H77" s="33">
        <f>H82+H84+H86+H78+H80</f>
        <v>66025</v>
      </c>
      <c r="I77" s="33"/>
    </row>
    <row r="78" spans="1:9" s="16" customFormat="1" ht="33" customHeight="1">
      <c r="A78" s="30"/>
      <c r="B78" s="30" t="s">
        <v>105</v>
      </c>
      <c r="C78" s="31" t="s">
        <v>30</v>
      </c>
      <c r="D78" s="35" t="s">
        <v>14</v>
      </c>
      <c r="E78" s="35" t="s">
        <v>57</v>
      </c>
      <c r="F78" s="31" t="s">
        <v>103</v>
      </c>
      <c r="G78" s="31"/>
      <c r="H78" s="33">
        <f>H79</f>
        <v>360</v>
      </c>
      <c r="I78" s="33"/>
    </row>
    <row r="79" spans="1:9" s="16" customFormat="1" ht="33.75" customHeight="1">
      <c r="A79" s="30"/>
      <c r="B79" s="30" t="s">
        <v>24</v>
      </c>
      <c r="C79" s="31" t="s">
        <v>30</v>
      </c>
      <c r="D79" s="35" t="s">
        <v>14</v>
      </c>
      <c r="E79" s="35" t="s">
        <v>57</v>
      </c>
      <c r="F79" s="31" t="s">
        <v>103</v>
      </c>
      <c r="G79" s="31" t="s">
        <v>44</v>
      </c>
      <c r="H79" s="33">
        <v>360</v>
      </c>
      <c r="I79" s="33"/>
    </row>
    <row r="80" spans="1:9" s="16" customFormat="1" ht="31.5" customHeight="1">
      <c r="A80" s="30"/>
      <c r="B80" s="30" t="s">
        <v>106</v>
      </c>
      <c r="C80" s="31" t="s">
        <v>30</v>
      </c>
      <c r="D80" s="35" t="s">
        <v>14</v>
      </c>
      <c r="E80" s="35" t="s">
        <v>57</v>
      </c>
      <c r="F80" s="31" t="s">
        <v>104</v>
      </c>
      <c r="G80" s="31"/>
      <c r="H80" s="33">
        <f>H81</f>
        <v>1900</v>
      </c>
      <c r="I80" s="33"/>
    </row>
    <row r="81" spans="1:9" s="16" customFormat="1" ht="36" customHeight="1">
      <c r="A81" s="30"/>
      <c r="B81" s="30" t="s">
        <v>24</v>
      </c>
      <c r="C81" s="31" t="s">
        <v>30</v>
      </c>
      <c r="D81" s="35" t="s">
        <v>14</v>
      </c>
      <c r="E81" s="35" t="s">
        <v>57</v>
      </c>
      <c r="F81" s="31" t="s">
        <v>104</v>
      </c>
      <c r="G81" s="31" t="s">
        <v>44</v>
      </c>
      <c r="H81" s="33">
        <v>1900</v>
      </c>
      <c r="I81" s="33"/>
    </row>
    <row r="82" spans="1:9" s="16" customFormat="1" ht="39" customHeight="1">
      <c r="A82" s="30"/>
      <c r="B82" s="30" t="s">
        <v>87</v>
      </c>
      <c r="C82" s="31" t="s">
        <v>30</v>
      </c>
      <c r="D82" s="35" t="s">
        <v>14</v>
      </c>
      <c r="E82" s="35" t="s">
        <v>57</v>
      </c>
      <c r="F82" s="31" t="s">
        <v>86</v>
      </c>
      <c r="G82" s="31"/>
      <c r="H82" s="33">
        <f>H83</f>
        <v>0</v>
      </c>
      <c r="I82" s="33"/>
    </row>
    <row r="83" spans="1:9" s="16" customFormat="1" ht="31.5">
      <c r="A83" s="30"/>
      <c r="B83" s="30" t="s">
        <v>24</v>
      </c>
      <c r="C83" s="31" t="s">
        <v>30</v>
      </c>
      <c r="D83" s="35" t="s">
        <v>14</v>
      </c>
      <c r="E83" s="35" t="s">
        <v>57</v>
      </c>
      <c r="F83" s="31" t="s">
        <v>86</v>
      </c>
      <c r="G83" s="31" t="s">
        <v>44</v>
      </c>
      <c r="H83" s="33">
        <v>0</v>
      </c>
      <c r="I83" s="33"/>
    </row>
    <row r="84" spans="1:9" s="16" customFormat="1" ht="56.25" customHeight="1">
      <c r="A84" s="30"/>
      <c r="B84" s="37" t="s">
        <v>69</v>
      </c>
      <c r="C84" s="31" t="s">
        <v>30</v>
      </c>
      <c r="D84" s="35" t="s">
        <v>14</v>
      </c>
      <c r="E84" s="35" t="s">
        <v>57</v>
      </c>
      <c r="F84" s="31">
        <v>611</v>
      </c>
      <c r="G84" s="31"/>
      <c r="H84" s="33">
        <f>H85</f>
        <v>780</v>
      </c>
      <c r="I84" s="33"/>
    </row>
    <row r="85" spans="1:9" s="16" customFormat="1" ht="31.5">
      <c r="A85" s="30"/>
      <c r="B85" s="30" t="s">
        <v>24</v>
      </c>
      <c r="C85" s="31" t="s">
        <v>30</v>
      </c>
      <c r="D85" s="35" t="s">
        <v>14</v>
      </c>
      <c r="E85" s="35" t="s">
        <v>57</v>
      </c>
      <c r="F85" s="31" t="s">
        <v>70</v>
      </c>
      <c r="G85" s="31" t="s">
        <v>44</v>
      </c>
      <c r="H85" s="33">
        <v>780</v>
      </c>
      <c r="I85" s="33"/>
    </row>
    <row r="86" spans="1:9" s="16" customFormat="1" ht="15.75">
      <c r="A86" s="30"/>
      <c r="B86" s="37" t="s">
        <v>72</v>
      </c>
      <c r="C86" s="31" t="s">
        <v>30</v>
      </c>
      <c r="D86" s="35" t="s">
        <v>14</v>
      </c>
      <c r="E86" s="35" t="s">
        <v>57</v>
      </c>
      <c r="F86" s="31" t="s">
        <v>71</v>
      </c>
      <c r="G86" s="31"/>
      <c r="H86" s="33">
        <f>H87</f>
        <v>62985</v>
      </c>
      <c r="I86" s="33"/>
    </row>
    <row r="87" spans="1:9" s="16" customFormat="1" ht="31.5">
      <c r="A87" s="30"/>
      <c r="B87" s="30" t="s">
        <v>24</v>
      </c>
      <c r="C87" s="31" t="s">
        <v>30</v>
      </c>
      <c r="D87" s="35" t="s">
        <v>14</v>
      </c>
      <c r="E87" s="35" t="s">
        <v>57</v>
      </c>
      <c r="F87" s="31" t="s">
        <v>71</v>
      </c>
      <c r="G87" s="31" t="s">
        <v>44</v>
      </c>
      <c r="H87" s="33">
        <f>55485-2500+10000</f>
        <v>62985</v>
      </c>
      <c r="I87" s="33"/>
    </row>
    <row r="88" spans="1:9" s="16" customFormat="1" ht="19.5" customHeight="1">
      <c r="A88" s="30"/>
      <c r="B88" s="30" t="s">
        <v>15</v>
      </c>
      <c r="C88" s="31" t="s">
        <v>30</v>
      </c>
      <c r="D88" s="35" t="s">
        <v>14</v>
      </c>
      <c r="E88" s="35" t="s">
        <v>6</v>
      </c>
      <c r="F88" s="31"/>
      <c r="G88" s="31"/>
      <c r="H88" s="33">
        <f>H94+H92+H89</f>
        <v>2846.4</v>
      </c>
      <c r="I88" s="33">
        <f>I94+I92+I89</f>
        <v>305.4</v>
      </c>
    </row>
    <row r="89" spans="1:9" s="16" customFormat="1" ht="81.75" customHeight="1">
      <c r="A89" s="30"/>
      <c r="B89" s="37" t="s">
        <v>147</v>
      </c>
      <c r="C89" s="31" t="s">
        <v>146</v>
      </c>
      <c r="D89" s="35" t="s">
        <v>14</v>
      </c>
      <c r="E89" s="35" t="s">
        <v>6</v>
      </c>
      <c r="F89" s="10"/>
      <c r="G89" s="10"/>
      <c r="H89" s="33">
        <f>H90</f>
        <v>305.4</v>
      </c>
      <c r="I89" s="33">
        <f>I90</f>
        <v>305.4</v>
      </c>
    </row>
    <row r="90" spans="1:9" s="16" customFormat="1" ht="19.5" customHeight="1">
      <c r="A90" s="30"/>
      <c r="B90" s="30" t="s">
        <v>128</v>
      </c>
      <c r="C90" s="31" t="s">
        <v>146</v>
      </c>
      <c r="D90" s="35" t="s">
        <v>14</v>
      </c>
      <c r="E90" s="35" t="s">
        <v>6</v>
      </c>
      <c r="F90" s="39" t="s">
        <v>126</v>
      </c>
      <c r="G90" s="10"/>
      <c r="H90" s="33">
        <f>H91</f>
        <v>305.4</v>
      </c>
      <c r="I90" s="33">
        <f>I91</f>
        <v>305.4</v>
      </c>
    </row>
    <row r="91" spans="1:9" s="16" customFormat="1" ht="30" customHeight="1">
      <c r="A91" s="30"/>
      <c r="B91" s="37" t="s">
        <v>24</v>
      </c>
      <c r="C91" s="31" t="s">
        <v>146</v>
      </c>
      <c r="D91" s="35" t="s">
        <v>14</v>
      </c>
      <c r="E91" s="35" t="s">
        <v>6</v>
      </c>
      <c r="F91" s="39" t="s">
        <v>126</v>
      </c>
      <c r="G91" s="31" t="s">
        <v>44</v>
      </c>
      <c r="H91" s="33">
        <v>305.4</v>
      </c>
      <c r="I91" s="33">
        <v>305.4</v>
      </c>
    </row>
    <row r="92" spans="1:9" s="16" customFormat="1" ht="33" customHeight="1">
      <c r="A92" s="30"/>
      <c r="B92" s="30" t="s">
        <v>87</v>
      </c>
      <c r="C92" s="31" t="s">
        <v>30</v>
      </c>
      <c r="D92" s="35" t="s">
        <v>14</v>
      </c>
      <c r="E92" s="35" t="s">
        <v>6</v>
      </c>
      <c r="F92" s="31" t="s">
        <v>86</v>
      </c>
      <c r="G92" s="31"/>
      <c r="H92" s="33">
        <f>H93</f>
        <v>160.1</v>
      </c>
      <c r="I92" s="33"/>
    </row>
    <row r="93" spans="1:9" s="16" customFormat="1" ht="31.5" customHeight="1">
      <c r="A93" s="30"/>
      <c r="B93" s="30" t="s">
        <v>24</v>
      </c>
      <c r="C93" s="31" t="s">
        <v>30</v>
      </c>
      <c r="D93" s="35" t="s">
        <v>14</v>
      </c>
      <c r="E93" s="35" t="s">
        <v>6</v>
      </c>
      <c r="F93" s="31" t="s">
        <v>86</v>
      </c>
      <c r="G93" s="31" t="s">
        <v>44</v>
      </c>
      <c r="H93" s="33">
        <f>160.1</f>
        <v>160.1</v>
      </c>
      <c r="I93" s="33"/>
    </row>
    <row r="94" spans="1:9" s="16" customFormat="1" ht="20.25" customHeight="1">
      <c r="A94" s="30"/>
      <c r="B94" s="37" t="s">
        <v>72</v>
      </c>
      <c r="C94" s="31" t="s">
        <v>30</v>
      </c>
      <c r="D94" s="35" t="s">
        <v>14</v>
      </c>
      <c r="E94" s="35" t="s">
        <v>6</v>
      </c>
      <c r="F94" s="31" t="s">
        <v>71</v>
      </c>
      <c r="G94" s="31"/>
      <c r="H94" s="33">
        <f>H95</f>
        <v>2380.9</v>
      </c>
      <c r="I94" s="33"/>
    </row>
    <row r="95" spans="1:9" s="16" customFormat="1" ht="33.75" customHeight="1">
      <c r="A95" s="30"/>
      <c r="B95" s="30" t="s">
        <v>24</v>
      </c>
      <c r="C95" s="31" t="s">
        <v>30</v>
      </c>
      <c r="D95" s="35" t="s">
        <v>14</v>
      </c>
      <c r="E95" s="35" t="s">
        <v>6</v>
      </c>
      <c r="F95" s="31" t="s">
        <v>71</v>
      </c>
      <c r="G95" s="31" t="s">
        <v>44</v>
      </c>
      <c r="H95" s="33">
        <f>1941+600-160.1</f>
        <v>2380.9</v>
      </c>
      <c r="I95" s="33"/>
    </row>
    <row r="96" spans="1:9" s="15" customFormat="1" ht="99.75" customHeight="1">
      <c r="A96" s="27" t="s">
        <v>53</v>
      </c>
      <c r="B96" s="71" t="s">
        <v>64</v>
      </c>
      <c r="C96" s="28" t="s">
        <v>49</v>
      </c>
      <c r="D96" s="32"/>
      <c r="E96" s="32"/>
      <c r="F96" s="31"/>
      <c r="G96" s="31"/>
      <c r="H96" s="65">
        <f>H98</f>
        <v>4751.2</v>
      </c>
      <c r="I96" s="36"/>
    </row>
    <row r="97" spans="1:9" s="15" customFormat="1" ht="18" customHeight="1">
      <c r="A97" s="26"/>
      <c r="B97" s="30" t="s">
        <v>50</v>
      </c>
      <c r="C97" s="31" t="s">
        <v>49</v>
      </c>
      <c r="D97" s="35" t="s">
        <v>16</v>
      </c>
      <c r="E97" s="35" t="s">
        <v>27</v>
      </c>
      <c r="F97" s="31"/>
      <c r="G97" s="31"/>
      <c r="H97" s="33">
        <f>H98</f>
        <v>4751.2</v>
      </c>
      <c r="I97" s="36"/>
    </row>
    <row r="98" spans="1:9" s="14" customFormat="1" ht="19.5" customHeight="1">
      <c r="A98" s="9"/>
      <c r="B98" s="30" t="s">
        <v>51</v>
      </c>
      <c r="C98" s="31" t="s">
        <v>49</v>
      </c>
      <c r="D98" s="35" t="s">
        <v>16</v>
      </c>
      <c r="E98" s="35" t="s">
        <v>8</v>
      </c>
      <c r="F98" s="31"/>
      <c r="G98" s="31"/>
      <c r="H98" s="33">
        <f>H99</f>
        <v>4751.2</v>
      </c>
      <c r="I98" s="25"/>
    </row>
    <row r="99" spans="1:9" s="15" customFormat="1" ht="47.25" customHeight="1">
      <c r="A99" s="26"/>
      <c r="B99" s="30" t="s">
        <v>63</v>
      </c>
      <c r="C99" s="31" t="s">
        <v>49</v>
      </c>
      <c r="D99" s="35" t="s">
        <v>16</v>
      </c>
      <c r="E99" s="35" t="s">
        <v>8</v>
      </c>
      <c r="F99" s="31"/>
      <c r="G99" s="31"/>
      <c r="H99" s="33">
        <f>H100</f>
        <v>4751.2</v>
      </c>
      <c r="I99" s="36"/>
    </row>
    <row r="100" spans="1:9" s="15" customFormat="1" ht="20.25" customHeight="1">
      <c r="A100" s="26"/>
      <c r="B100" s="30" t="s">
        <v>94</v>
      </c>
      <c r="C100" s="31" t="s">
        <v>49</v>
      </c>
      <c r="D100" s="35" t="s">
        <v>16</v>
      </c>
      <c r="E100" s="35" t="s">
        <v>8</v>
      </c>
      <c r="F100" s="31" t="s">
        <v>93</v>
      </c>
      <c r="G100" s="31"/>
      <c r="H100" s="33">
        <f>H102+H101</f>
        <v>4751.2</v>
      </c>
      <c r="I100" s="36"/>
    </row>
    <row r="101" spans="1:9" s="15" customFormat="1" ht="19.5" customHeight="1">
      <c r="A101" s="26"/>
      <c r="B101" s="30" t="s">
        <v>25</v>
      </c>
      <c r="C101" s="31" t="s">
        <v>49</v>
      </c>
      <c r="D101" s="35" t="s">
        <v>16</v>
      </c>
      <c r="E101" s="35" t="s">
        <v>8</v>
      </c>
      <c r="F101" s="31" t="s">
        <v>93</v>
      </c>
      <c r="G101" s="31" t="s">
        <v>18</v>
      </c>
      <c r="H101" s="33">
        <v>1105.3</v>
      </c>
      <c r="I101" s="36"/>
    </row>
    <row r="102" spans="1:9" s="15" customFormat="1" ht="32.25" customHeight="1">
      <c r="A102" s="26"/>
      <c r="B102" s="30" t="s">
        <v>24</v>
      </c>
      <c r="C102" s="31" t="s">
        <v>49</v>
      </c>
      <c r="D102" s="35" t="s">
        <v>16</v>
      </c>
      <c r="E102" s="35" t="s">
        <v>8</v>
      </c>
      <c r="F102" s="31" t="s">
        <v>93</v>
      </c>
      <c r="G102" s="31" t="s">
        <v>44</v>
      </c>
      <c r="H102" s="33">
        <f>3645.9</f>
        <v>3645.9</v>
      </c>
      <c r="I102" s="36"/>
    </row>
    <row r="103" spans="1:9" s="15" customFormat="1" ht="75" customHeight="1">
      <c r="A103" s="41" t="s">
        <v>54</v>
      </c>
      <c r="B103" s="71" t="s">
        <v>82</v>
      </c>
      <c r="C103" s="28" t="s">
        <v>32</v>
      </c>
      <c r="D103" s="35"/>
      <c r="E103" s="35"/>
      <c r="F103" s="31"/>
      <c r="G103" s="31"/>
      <c r="H103" s="65">
        <f>H108+H104</f>
        <v>12086.3</v>
      </c>
      <c r="I103" s="65">
        <f>I108+I104</f>
        <v>111.8</v>
      </c>
    </row>
    <row r="104" spans="1:9" s="15" customFormat="1" ht="19.5" customHeight="1">
      <c r="A104" s="41"/>
      <c r="B104" s="30" t="s">
        <v>13</v>
      </c>
      <c r="C104" s="31" t="s">
        <v>66</v>
      </c>
      <c r="D104" s="35" t="s">
        <v>14</v>
      </c>
      <c r="E104" s="35"/>
      <c r="F104" s="31"/>
      <c r="G104" s="31"/>
      <c r="H104" s="33">
        <f>H105</f>
        <v>4500</v>
      </c>
      <c r="I104" s="65"/>
    </row>
    <row r="105" spans="1:9" s="15" customFormat="1" ht="19.5" customHeight="1">
      <c r="A105" s="41"/>
      <c r="B105" s="30" t="s">
        <v>65</v>
      </c>
      <c r="C105" s="31" t="s">
        <v>66</v>
      </c>
      <c r="D105" s="35" t="s">
        <v>14</v>
      </c>
      <c r="E105" s="35" t="s">
        <v>57</v>
      </c>
      <c r="F105" s="31"/>
      <c r="G105" s="31"/>
      <c r="H105" s="33">
        <f>H106</f>
        <v>4500</v>
      </c>
      <c r="I105" s="65"/>
    </row>
    <row r="106" spans="1:9" s="15" customFormat="1" ht="27" customHeight="1">
      <c r="A106" s="41"/>
      <c r="B106" s="37" t="s">
        <v>72</v>
      </c>
      <c r="C106" s="31" t="s">
        <v>66</v>
      </c>
      <c r="D106" s="35" t="s">
        <v>14</v>
      </c>
      <c r="E106" s="35" t="s">
        <v>57</v>
      </c>
      <c r="F106" s="31" t="s">
        <v>71</v>
      </c>
      <c r="G106" s="31"/>
      <c r="H106" s="33">
        <f>H107</f>
        <v>4500</v>
      </c>
      <c r="I106" s="65"/>
    </row>
    <row r="107" spans="1:9" s="15" customFormat="1" ht="39" customHeight="1">
      <c r="A107" s="41"/>
      <c r="B107" s="30" t="s">
        <v>24</v>
      </c>
      <c r="C107" s="31" t="s">
        <v>66</v>
      </c>
      <c r="D107" s="35" t="s">
        <v>14</v>
      </c>
      <c r="E107" s="35" t="s">
        <v>57</v>
      </c>
      <c r="F107" s="31" t="s">
        <v>71</v>
      </c>
      <c r="G107" s="31" t="s">
        <v>44</v>
      </c>
      <c r="H107" s="33">
        <f>4500</f>
        <v>4500</v>
      </c>
      <c r="I107" s="65"/>
    </row>
    <row r="108" spans="1:9" s="15" customFormat="1" ht="19.5" customHeight="1">
      <c r="A108" s="9"/>
      <c r="B108" s="30" t="s">
        <v>33</v>
      </c>
      <c r="C108" s="31" t="s">
        <v>66</v>
      </c>
      <c r="D108" s="35" t="s">
        <v>17</v>
      </c>
      <c r="E108" s="35" t="s">
        <v>27</v>
      </c>
      <c r="F108" s="31"/>
      <c r="G108" s="31"/>
      <c r="H108" s="33">
        <f>H109+H116</f>
        <v>7586.3</v>
      </c>
      <c r="I108" s="33">
        <f>I109+I116</f>
        <v>111.8</v>
      </c>
    </row>
    <row r="109" spans="1:9" s="15" customFormat="1" ht="19.5" customHeight="1">
      <c r="A109" s="9"/>
      <c r="B109" s="30" t="s">
        <v>48</v>
      </c>
      <c r="C109" s="31" t="s">
        <v>66</v>
      </c>
      <c r="D109" s="35" t="s">
        <v>17</v>
      </c>
      <c r="E109" s="35" t="s">
        <v>7</v>
      </c>
      <c r="F109" s="31"/>
      <c r="G109" s="31"/>
      <c r="H109" s="33">
        <f>H114+H112+H110</f>
        <v>7474.5</v>
      </c>
      <c r="I109" s="33"/>
    </row>
    <row r="110" spans="1:9" s="15" customFormat="1" ht="33.75" customHeight="1">
      <c r="A110" s="9"/>
      <c r="B110" s="30" t="s">
        <v>87</v>
      </c>
      <c r="C110" s="31" t="s">
        <v>66</v>
      </c>
      <c r="D110" s="35" t="s">
        <v>17</v>
      </c>
      <c r="E110" s="35" t="s">
        <v>7</v>
      </c>
      <c r="F110" s="31" t="s">
        <v>86</v>
      </c>
      <c r="G110" s="31"/>
      <c r="H110" s="33">
        <f>H111</f>
        <v>3475</v>
      </c>
      <c r="I110" s="33"/>
    </row>
    <row r="111" spans="1:9" s="15" customFormat="1" ht="33.75" customHeight="1">
      <c r="A111" s="9"/>
      <c r="B111" s="30" t="s">
        <v>24</v>
      </c>
      <c r="C111" s="31" t="s">
        <v>66</v>
      </c>
      <c r="D111" s="35" t="s">
        <v>17</v>
      </c>
      <c r="E111" s="35" t="s">
        <v>7</v>
      </c>
      <c r="F111" s="31" t="s">
        <v>86</v>
      </c>
      <c r="G111" s="31" t="s">
        <v>44</v>
      </c>
      <c r="H111" s="33">
        <f>2725+750</f>
        <v>3475</v>
      </c>
      <c r="I111" s="33"/>
    </row>
    <row r="112" spans="1:9" s="15" customFormat="1" ht="31.5" customHeight="1">
      <c r="A112" s="9"/>
      <c r="B112" s="30" t="s">
        <v>24</v>
      </c>
      <c r="C112" s="31" t="s">
        <v>66</v>
      </c>
      <c r="D112" s="35" t="s">
        <v>17</v>
      </c>
      <c r="E112" s="35" t="s">
        <v>7</v>
      </c>
      <c r="F112" s="31" t="s">
        <v>70</v>
      </c>
      <c r="G112" s="31"/>
      <c r="H112" s="33">
        <f>H113</f>
        <v>3575</v>
      </c>
      <c r="I112" s="33"/>
    </row>
    <row r="113" spans="1:9" s="15" customFormat="1" ht="34.5" customHeight="1">
      <c r="A113" s="9"/>
      <c r="B113" s="30" t="s">
        <v>24</v>
      </c>
      <c r="C113" s="31" t="s">
        <v>66</v>
      </c>
      <c r="D113" s="35" t="s">
        <v>17</v>
      </c>
      <c r="E113" s="35" t="s">
        <v>7</v>
      </c>
      <c r="F113" s="31" t="s">
        <v>70</v>
      </c>
      <c r="G113" s="31" t="s">
        <v>44</v>
      </c>
      <c r="H113" s="33">
        <f>2775+800</f>
        <v>3575</v>
      </c>
      <c r="I113" s="33"/>
    </row>
    <row r="114" spans="1:9" s="15" customFormat="1" ht="19.5" customHeight="1">
      <c r="A114" s="9"/>
      <c r="B114" s="37" t="s">
        <v>72</v>
      </c>
      <c r="C114" s="31" t="s">
        <v>66</v>
      </c>
      <c r="D114" s="35" t="s">
        <v>17</v>
      </c>
      <c r="E114" s="35" t="s">
        <v>7</v>
      </c>
      <c r="F114" s="31" t="s">
        <v>71</v>
      </c>
      <c r="G114" s="31"/>
      <c r="H114" s="33">
        <f>H115</f>
        <v>424.5</v>
      </c>
      <c r="I114" s="33"/>
    </row>
    <row r="115" spans="1:9" s="15" customFormat="1" ht="33.75" customHeight="1">
      <c r="A115" s="9"/>
      <c r="B115" s="30" t="s">
        <v>24</v>
      </c>
      <c r="C115" s="31" t="s">
        <v>66</v>
      </c>
      <c r="D115" s="35" t="s">
        <v>17</v>
      </c>
      <c r="E115" s="35" t="s">
        <v>7</v>
      </c>
      <c r="F115" s="31" t="s">
        <v>71</v>
      </c>
      <c r="G115" s="31" t="s">
        <v>44</v>
      </c>
      <c r="H115" s="33">
        <f>424.5</f>
        <v>424.5</v>
      </c>
      <c r="I115" s="33"/>
    </row>
    <row r="116" spans="1:9" s="15" customFormat="1" ht="79.5" customHeight="1">
      <c r="A116" s="9"/>
      <c r="B116" s="37" t="s">
        <v>147</v>
      </c>
      <c r="C116" s="31" t="s">
        <v>146</v>
      </c>
      <c r="D116" s="35" t="s">
        <v>17</v>
      </c>
      <c r="E116" s="35" t="s">
        <v>7</v>
      </c>
      <c r="F116" s="31"/>
      <c r="G116" s="31"/>
      <c r="H116" s="33">
        <f>H117</f>
        <v>111.8</v>
      </c>
      <c r="I116" s="33">
        <f>I117</f>
        <v>111.8</v>
      </c>
    </row>
    <row r="117" spans="1:9" s="15" customFormat="1" ht="49.5" customHeight="1">
      <c r="A117" s="9"/>
      <c r="B117" s="37" t="s">
        <v>69</v>
      </c>
      <c r="C117" s="31" t="s">
        <v>146</v>
      </c>
      <c r="D117" s="35" t="s">
        <v>17</v>
      </c>
      <c r="E117" s="35" t="s">
        <v>7</v>
      </c>
      <c r="F117" s="31" t="s">
        <v>70</v>
      </c>
      <c r="G117" s="31"/>
      <c r="H117" s="33">
        <f>H118</f>
        <v>111.8</v>
      </c>
      <c r="I117" s="33">
        <f>I118</f>
        <v>111.8</v>
      </c>
    </row>
    <row r="118" spans="1:9" s="15" customFormat="1" ht="33.75" customHeight="1">
      <c r="A118" s="9"/>
      <c r="B118" s="37" t="s">
        <v>24</v>
      </c>
      <c r="C118" s="31" t="s">
        <v>146</v>
      </c>
      <c r="D118" s="35" t="s">
        <v>17</v>
      </c>
      <c r="E118" s="35" t="s">
        <v>7</v>
      </c>
      <c r="F118" s="31" t="s">
        <v>70</v>
      </c>
      <c r="G118" s="31" t="s">
        <v>44</v>
      </c>
      <c r="H118" s="33">
        <v>111.8</v>
      </c>
      <c r="I118" s="33">
        <v>111.8</v>
      </c>
    </row>
    <row r="119" spans="1:9" s="15" customFormat="1" ht="73.5" customHeight="1">
      <c r="A119" s="27" t="s">
        <v>55</v>
      </c>
      <c r="B119" s="71" t="s">
        <v>83</v>
      </c>
      <c r="C119" s="28" t="s">
        <v>34</v>
      </c>
      <c r="D119" s="32"/>
      <c r="E119" s="32"/>
      <c r="F119" s="31"/>
      <c r="G119" s="31"/>
      <c r="H119" s="65">
        <f>H120</f>
        <v>6500</v>
      </c>
      <c r="I119" s="29">
        <f>I120</f>
        <v>0</v>
      </c>
    </row>
    <row r="120" spans="1:9" s="15" customFormat="1" ht="21" customHeight="1">
      <c r="A120" s="26"/>
      <c r="B120" s="30" t="s">
        <v>35</v>
      </c>
      <c r="C120" s="31" t="s">
        <v>34</v>
      </c>
      <c r="D120" s="35" t="s">
        <v>19</v>
      </c>
      <c r="E120" s="35" t="s">
        <v>27</v>
      </c>
      <c r="F120" s="31"/>
      <c r="G120" s="31"/>
      <c r="H120" s="33">
        <f>H121</f>
        <v>6500</v>
      </c>
      <c r="I120" s="36"/>
    </row>
    <row r="121" spans="1:9" s="15" customFormat="1" ht="21" customHeight="1">
      <c r="A121" s="26"/>
      <c r="B121" s="30" t="s">
        <v>36</v>
      </c>
      <c r="C121" s="31" t="s">
        <v>34</v>
      </c>
      <c r="D121" s="35" t="s">
        <v>19</v>
      </c>
      <c r="E121" s="35" t="s">
        <v>12</v>
      </c>
      <c r="F121" s="31"/>
      <c r="G121" s="31"/>
      <c r="H121" s="33">
        <f>H124+H122</f>
        <v>6500</v>
      </c>
      <c r="I121" s="36"/>
    </row>
    <row r="122" spans="1:9" s="15" customFormat="1" ht="33.75" customHeight="1">
      <c r="A122" s="26"/>
      <c r="B122" s="30" t="s">
        <v>105</v>
      </c>
      <c r="C122" s="31" t="s">
        <v>34</v>
      </c>
      <c r="D122" s="35" t="s">
        <v>19</v>
      </c>
      <c r="E122" s="35" t="s">
        <v>12</v>
      </c>
      <c r="F122" s="31" t="s">
        <v>103</v>
      </c>
      <c r="G122" s="31"/>
      <c r="H122" s="33">
        <f>H123</f>
        <v>19.7</v>
      </c>
      <c r="I122" s="36"/>
    </row>
    <row r="123" spans="1:9" s="15" customFormat="1" ht="21" customHeight="1">
      <c r="A123" s="26"/>
      <c r="B123" s="30" t="s">
        <v>25</v>
      </c>
      <c r="C123" s="31" t="s">
        <v>34</v>
      </c>
      <c r="D123" s="35" t="s">
        <v>19</v>
      </c>
      <c r="E123" s="35" t="s">
        <v>12</v>
      </c>
      <c r="F123" s="31" t="s">
        <v>103</v>
      </c>
      <c r="G123" s="31" t="s">
        <v>18</v>
      </c>
      <c r="H123" s="33">
        <f>19.7</f>
        <v>19.7</v>
      </c>
      <c r="I123" s="36"/>
    </row>
    <row r="124" spans="1:9" s="15" customFormat="1" ht="33" customHeight="1">
      <c r="A124" s="26"/>
      <c r="B124" s="30" t="s">
        <v>87</v>
      </c>
      <c r="C124" s="31" t="s">
        <v>34</v>
      </c>
      <c r="D124" s="35" t="s">
        <v>19</v>
      </c>
      <c r="E124" s="35" t="s">
        <v>12</v>
      </c>
      <c r="F124" s="31" t="s">
        <v>86</v>
      </c>
      <c r="G124" s="31"/>
      <c r="H124" s="33">
        <f>H125</f>
        <v>6480.3</v>
      </c>
      <c r="I124" s="36"/>
    </row>
    <row r="125" spans="1:9" s="15" customFormat="1" ht="19.5" customHeight="1">
      <c r="A125" s="9"/>
      <c r="B125" s="30" t="s">
        <v>25</v>
      </c>
      <c r="C125" s="31" t="s">
        <v>34</v>
      </c>
      <c r="D125" s="35" t="s">
        <v>19</v>
      </c>
      <c r="E125" s="35" t="s">
        <v>12</v>
      </c>
      <c r="F125" s="31" t="s">
        <v>86</v>
      </c>
      <c r="G125" s="31" t="s">
        <v>18</v>
      </c>
      <c r="H125" s="33">
        <f>6500+30.3-19.7-30.3</f>
        <v>6480.3</v>
      </c>
      <c r="I125" s="36"/>
    </row>
    <row r="126" spans="1:9" s="15" customFormat="1" ht="90.75" customHeight="1">
      <c r="A126" s="57" t="s">
        <v>56</v>
      </c>
      <c r="B126" s="72" t="s">
        <v>84</v>
      </c>
      <c r="C126" s="58" t="s">
        <v>52</v>
      </c>
      <c r="D126" s="59"/>
      <c r="E126" s="60"/>
      <c r="F126" s="61"/>
      <c r="G126" s="62"/>
      <c r="H126" s="66">
        <f>H127</f>
        <v>3600.0000000000005</v>
      </c>
      <c r="I126" s="51"/>
    </row>
    <row r="127" spans="1:9" s="15" customFormat="1" ht="18" customHeight="1">
      <c r="A127" s="19"/>
      <c r="B127" s="22" t="s">
        <v>50</v>
      </c>
      <c r="C127" s="23" t="s">
        <v>52</v>
      </c>
      <c r="D127" s="47" t="s">
        <v>16</v>
      </c>
      <c r="E127" s="24" t="s">
        <v>27</v>
      </c>
      <c r="F127" s="46"/>
      <c r="G127" s="55"/>
      <c r="H127" s="53">
        <f>H128</f>
        <v>3600.0000000000005</v>
      </c>
      <c r="I127" s="52"/>
    </row>
    <row r="128" spans="1:9" s="15" customFormat="1" ht="18" customHeight="1">
      <c r="A128" s="9"/>
      <c r="B128" s="48" t="s">
        <v>51</v>
      </c>
      <c r="C128" s="39" t="s">
        <v>52</v>
      </c>
      <c r="D128" s="50" t="s">
        <v>16</v>
      </c>
      <c r="E128" s="40" t="s">
        <v>8</v>
      </c>
      <c r="F128" s="49"/>
      <c r="G128" s="56"/>
      <c r="H128" s="54">
        <f>H129</f>
        <v>3600.0000000000005</v>
      </c>
      <c r="I128" s="36"/>
    </row>
    <row r="129" spans="1:9" s="15" customFormat="1" ht="19.5" customHeight="1">
      <c r="A129" s="19"/>
      <c r="B129" s="30" t="s">
        <v>94</v>
      </c>
      <c r="C129" s="23" t="s">
        <v>52</v>
      </c>
      <c r="D129" s="47" t="s">
        <v>16</v>
      </c>
      <c r="E129" s="24" t="s">
        <v>8</v>
      </c>
      <c r="F129" s="46" t="s">
        <v>93</v>
      </c>
      <c r="G129" s="55"/>
      <c r="H129" s="53">
        <f>H130</f>
        <v>3600.0000000000005</v>
      </c>
      <c r="I129" s="52"/>
    </row>
    <row r="130" spans="1:9" s="15" customFormat="1" ht="20.25" customHeight="1">
      <c r="A130" s="9"/>
      <c r="B130" s="26" t="s">
        <v>25</v>
      </c>
      <c r="C130" s="39" t="s">
        <v>52</v>
      </c>
      <c r="D130" s="40" t="s">
        <v>16</v>
      </c>
      <c r="E130" s="40" t="s">
        <v>8</v>
      </c>
      <c r="F130" s="39" t="s">
        <v>93</v>
      </c>
      <c r="G130" s="39" t="s">
        <v>18</v>
      </c>
      <c r="H130" s="68">
        <f>4479.6-879.6</f>
        <v>3600.0000000000005</v>
      </c>
      <c r="I130" s="36"/>
    </row>
    <row r="131" spans="1:9" s="15" customFormat="1" ht="56.25" customHeight="1">
      <c r="A131" s="57" t="s">
        <v>60</v>
      </c>
      <c r="B131" s="71" t="s">
        <v>58</v>
      </c>
      <c r="C131" s="28" t="s">
        <v>59</v>
      </c>
      <c r="D131" s="32"/>
      <c r="E131" s="32"/>
      <c r="F131" s="31"/>
      <c r="G131" s="31"/>
      <c r="H131" s="65">
        <f>H132</f>
        <v>2000</v>
      </c>
      <c r="I131" s="36"/>
    </row>
    <row r="132" spans="1:9" s="15" customFormat="1" ht="18" customHeight="1">
      <c r="A132" s="9"/>
      <c r="B132" s="30" t="s">
        <v>13</v>
      </c>
      <c r="C132" s="31" t="s">
        <v>59</v>
      </c>
      <c r="D132" s="35" t="s">
        <v>14</v>
      </c>
      <c r="E132" s="35" t="s">
        <v>27</v>
      </c>
      <c r="F132" s="31"/>
      <c r="G132" s="31"/>
      <c r="H132" s="33">
        <f>H133</f>
        <v>2000</v>
      </c>
      <c r="I132" s="36"/>
    </row>
    <row r="133" spans="1:9" s="15" customFormat="1" ht="21.75" customHeight="1">
      <c r="A133" s="9"/>
      <c r="B133" s="30" t="s">
        <v>31</v>
      </c>
      <c r="C133" s="31" t="s">
        <v>59</v>
      </c>
      <c r="D133" s="35" t="s">
        <v>14</v>
      </c>
      <c r="E133" s="35" t="s">
        <v>14</v>
      </c>
      <c r="F133" s="31"/>
      <c r="G133" s="31"/>
      <c r="H133" s="33">
        <f>H134</f>
        <v>2000</v>
      </c>
      <c r="I133" s="36"/>
    </row>
    <row r="134" spans="1:9" ht="50.25" customHeight="1">
      <c r="A134" s="63"/>
      <c r="B134" s="37" t="s">
        <v>69</v>
      </c>
      <c r="C134" s="31" t="s">
        <v>59</v>
      </c>
      <c r="D134" s="35" t="s">
        <v>14</v>
      </c>
      <c r="E134" s="35" t="s">
        <v>14</v>
      </c>
      <c r="F134" s="31" t="s">
        <v>70</v>
      </c>
      <c r="G134" s="31"/>
      <c r="H134" s="33">
        <f>H135</f>
        <v>2000</v>
      </c>
      <c r="I134" s="64"/>
    </row>
    <row r="135" spans="1:9" ht="31.5">
      <c r="A135" s="63"/>
      <c r="B135" s="30" t="s">
        <v>24</v>
      </c>
      <c r="C135" s="31" t="s">
        <v>59</v>
      </c>
      <c r="D135" s="35" t="s">
        <v>14</v>
      </c>
      <c r="E135" s="35" t="s">
        <v>14</v>
      </c>
      <c r="F135" s="31" t="s">
        <v>70</v>
      </c>
      <c r="G135" s="31" t="s">
        <v>44</v>
      </c>
      <c r="H135" s="33">
        <f>2262-262</f>
        <v>2000</v>
      </c>
      <c r="I135" s="64"/>
    </row>
    <row r="136" spans="1:9" ht="97.5" customHeight="1">
      <c r="A136" s="9">
        <v>9</v>
      </c>
      <c r="B136" s="71" t="s">
        <v>67</v>
      </c>
      <c r="C136" s="28" t="s">
        <v>95</v>
      </c>
      <c r="D136" s="38"/>
      <c r="E136" s="38"/>
      <c r="F136" s="28"/>
      <c r="G136" s="28"/>
      <c r="H136" s="29">
        <f>H137+H144</f>
        <v>56107.9</v>
      </c>
      <c r="I136" s="29">
        <f>I137+I144</f>
        <v>50329</v>
      </c>
    </row>
    <row r="137" spans="1:9" ht="20.25" customHeight="1">
      <c r="A137" s="63"/>
      <c r="B137" s="30" t="s">
        <v>65</v>
      </c>
      <c r="C137" s="31" t="s">
        <v>95</v>
      </c>
      <c r="D137" s="35" t="s">
        <v>14</v>
      </c>
      <c r="E137" s="35" t="s">
        <v>57</v>
      </c>
      <c r="F137" s="31"/>
      <c r="G137" s="31"/>
      <c r="H137" s="33">
        <f>H138+H140+H142</f>
        <v>5778.9</v>
      </c>
      <c r="I137" s="33"/>
    </row>
    <row r="138" spans="1:9" ht="36" customHeight="1">
      <c r="A138" s="63"/>
      <c r="B138" s="30" t="s">
        <v>87</v>
      </c>
      <c r="C138" s="31" t="s">
        <v>95</v>
      </c>
      <c r="D138" s="35" t="s">
        <v>14</v>
      </c>
      <c r="E138" s="35" t="s">
        <v>57</v>
      </c>
      <c r="F138" s="31" t="s">
        <v>86</v>
      </c>
      <c r="G138" s="31"/>
      <c r="H138" s="33">
        <f>H139</f>
        <v>280.3</v>
      </c>
      <c r="I138" s="33"/>
    </row>
    <row r="139" spans="1:9" ht="36.75" customHeight="1">
      <c r="A139" s="63"/>
      <c r="B139" s="30" t="s">
        <v>24</v>
      </c>
      <c r="C139" s="31" t="s">
        <v>95</v>
      </c>
      <c r="D139" s="35" t="s">
        <v>14</v>
      </c>
      <c r="E139" s="35" t="s">
        <v>57</v>
      </c>
      <c r="F139" s="31" t="s">
        <v>86</v>
      </c>
      <c r="G139" s="31" t="s">
        <v>44</v>
      </c>
      <c r="H139" s="33">
        <f>280.3</f>
        <v>280.3</v>
      </c>
      <c r="I139" s="33"/>
    </row>
    <row r="140" spans="1:9" ht="47.25">
      <c r="A140" s="63"/>
      <c r="B140" s="37" t="s">
        <v>69</v>
      </c>
      <c r="C140" s="31" t="s">
        <v>95</v>
      </c>
      <c r="D140" s="35" t="s">
        <v>14</v>
      </c>
      <c r="E140" s="35" t="s">
        <v>57</v>
      </c>
      <c r="F140" s="31" t="s">
        <v>70</v>
      </c>
      <c r="G140" s="31"/>
      <c r="H140" s="33">
        <f>H141</f>
        <v>3998.6</v>
      </c>
      <c r="I140" s="33"/>
    </row>
    <row r="141" spans="1:9" ht="31.5">
      <c r="A141" s="63"/>
      <c r="B141" s="30" t="s">
        <v>24</v>
      </c>
      <c r="C141" s="31" t="s">
        <v>95</v>
      </c>
      <c r="D141" s="35" t="s">
        <v>14</v>
      </c>
      <c r="E141" s="35" t="s">
        <v>57</v>
      </c>
      <c r="F141" s="31" t="s">
        <v>70</v>
      </c>
      <c r="G141" s="31" t="s">
        <v>44</v>
      </c>
      <c r="H141" s="33">
        <f>3998.6</f>
        <v>3998.6</v>
      </c>
      <c r="I141" s="33"/>
    </row>
    <row r="142" spans="1:9" ht="21" customHeight="1">
      <c r="A142" s="63"/>
      <c r="B142" s="37" t="s">
        <v>72</v>
      </c>
      <c r="C142" s="31" t="s">
        <v>95</v>
      </c>
      <c r="D142" s="35" t="s">
        <v>14</v>
      </c>
      <c r="E142" s="35" t="s">
        <v>57</v>
      </c>
      <c r="F142" s="31" t="s">
        <v>71</v>
      </c>
      <c r="G142" s="31"/>
      <c r="H142" s="33">
        <f>H143</f>
        <v>1500</v>
      </c>
      <c r="I142" s="33"/>
    </row>
    <row r="143" spans="1:9" ht="31.5">
      <c r="A143" s="63"/>
      <c r="B143" s="30" t="s">
        <v>24</v>
      </c>
      <c r="C143" s="31" t="s">
        <v>95</v>
      </c>
      <c r="D143" s="35" t="s">
        <v>14</v>
      </c>
      <c r="E143" s="35" t="s">
        <v>57</v>
      </c>
      <c r="F143" s="31" t="s">
        <v>71</v>
      </c>
      <c r="G143" s="31" t="s">
        <v>44</v>
      </c>
      <c r="H143" s="33">
        <v>1500</v>
      </c>
      <c r="I143" s="33"/>
    </row>
    <row r="144" spans="1:9" ht="87" customHeight="1">
      <c r="A144" s="63"/>
      <c r="B144" s="30" t="s">
        <v>124</v>
      </c>
      <c r="C144" s="31" t="s">
        <v>125</v>
      </c>
      <c r="D144" s="35" t="s">
        <v>14</v>
      </c>
      <c r="E144" s="35" t="s">
        <v>57</v>
      </c>
      <c r="F144" s="31"/>
      <c r="G144" s="31"/>
      <c r="H144" s="33">
        <f>H145+H147</f>
        <v>50329</v>
      </c>
      <c r="I144" s="33">
        <f>I145+I147</f>
        <v>50329</v>
      </c>
    </row>
    <row r="145" spans="1:9" ht="31.5">
      <c r="A145" s="63"/>
      <c r="B145" s="30" t="s">
        <v>87</v>
      </c>
      <c r="C145" s="31" t="s">
        <v>125</v>
      </c>
      <c r="D145" s="35" t="s">
        <v>14</v>
      </c>
      <c r="E145" s="35" t="s">
        <v>57</v>
      </c>
      <c r="F145" s="35" t="s">
        <v>86</v>
      </c>
      <c r="G145" s="31"/>
      <c r="H145" s="33">
        <f>H146</f>
        <v>2325.2</v>
      </c>
      <c r="I145" s="33">
        <f>I146</f>
        <v>2325.2</v>
      </c>
    </row>
    <row r="146" spans="1:9" ht="31.5">
      <c r="A146" s="63"/>
      <c r="B146" s="30" t="s">
        <v>24</v>
      </c>
      <c r="C146" s="31" t="s">
        <v>125</v>
      </c>
      <c r="D146" s="35" t="s">
        <v>14</v>
      </c>
      <c r="E146" s="35" t="s">
        <v>57</v>
      </c>
      <c r="F146" s="35" t="s">
        <v>86</v>
      </c>
      <c r="G146" s="31" t="s">
        <v>44</v>
      </c>
      <c r="H146" s="33">
        <f>2325.2</f>
        <v>2325.2</v>
      </c>
      <c r="I146" s="33">
        <f>2325.2</f>
        <v>2325.2</v>
      </c>
    </row>
    <row r="147" spans="1:9" ht="47.25">
      <c r="A147" s="63"/>
      <c r="B147" s="30" t="s">
        <v>69</v>
      </c>
      <c r="C147" s="31" t="s">
        <v>125</v>
      </c>
      <c r="D147" s="35" t="s">
        <v>14</v>
      </c>
      <c r="E147" s="35" t="s">
        <v>57</v>
      </c>
      <c r="F147" s="35" t="s">
        <v>70</v>
      </c>
      <c r="G147" s="31"/>
      <c r="H147" s="33">
        <f>H148</f>
        <v>48003.8</v>
      </c>
      <c r="I147" s="33">
        <f>I148</f>
        <v>48003.8</v>
      </c>
    </row>
    <row r="148" spans="1:9" ht="31.5">
      <c r="A148" s="63"/>
      <c r="B148" s="30" t="s">
        <v>24</v>
      </c>
      <c r="C148" s="31" t="s">
        <v>125</v>
      </c>
      <c r="D148" s="35" t="s">
        <v>14</v>
      </c>
      <c r="E148" s="35" t="s">
        <v>57</v>
      </c>
      <c r="F148" s="31" t="s">
        <v>70</v>
      </c>
      <c r="G148" s="31" t="s">
        <v>44</v>
      </c>
      <c r="H148" s="33">
        <f>48003.8</f>
        <v>48003.8</v>
      </c>
      <c r="I148" s="33">
        <f>48003.8</f>
        <v>48003.8</v>
      </c>
    </row>
    <row r="149" spans="1:9" ht="91.5" customHeight="1">
      <c r="A149" s="27">
        <v>10</v>
      </c>
      <c r="B149" s="71" t="s">
        <v>74</v>
      </c>
      <c r="C149" s="28" t="s">
        <v>75</v>
      </c>
      <c r="D149" s="32"/>
      <c r="E149" s="32"/>
      <c r="F149" s="31"/>
      <c r="G149" s="31"/>
      <c r="H149" s="29">
        <f>H162+H158+H155+H151</f>
        <v>3190</v>
      </c>
      <c r="I149" s="29"/>
    </row>
    <row r="150" spans="1:9" ht="26.25" customHeight="1">
      <c r="A150" s="27"/>
      <c r="B150" s="30" t="s">
        <v>142</v>
      </c>
      <c r="C150" s="31" t="s">
        <v>75</v>
      </c>
      <c r="D150" s="35" t="s">
        <v>7</v>
      </c>
      <c r="E150" s="35"/>
      <c r="F150" s="31"/>
      <c r="G150" s="31"/>
      <c r="H150" s="33">
        <f>H151+H155</f>
        <v>2854.1</v>
      </c>
      <c r="I150" s="29"/>
    </row>
    <row r="151" spans="1:9" ht="65.25" customHeight="1">
      <c r="A151" s="27"/>
      <c r="B151" s="30" t="s">
        <v>141</v>
      </c>
      <c r="C151" s="31" t="s">
        <v>75</v>
      </c>
      <c r="D151" s="35" t="s">
        <v>7</v>
      </c>
      <c r="E151" s="35" t="s">
        <v>10</v>
      </c>
      <c r="F151" s="31"/>
      <c r="G151" s="31"/>
      <c r="H151" s="33">
        <f>H152</f>
        <v>2719.1</v>
      </c>
      <c r="I151" s="29"/>
    </row>
    <row r="152" spans="1:9" ht="33.75" customHeight="1">
      <c r="A152" s="27"/>
      <c r="B152" s="30" t="s">
        <v>87</v>
      </c>
      <c r="C152" s="31" t="s">
        <v>75</v>
      </c>
      <c r="D152" s="35" t="s">
        <v>7</v>
      </c>
      <c r="E152" s="35" t="s">
        <v>10</v>
      </c>
      <c r="F152" s="31" t="s">
        <v>86</v>
      </c>
      <c r="G152" s="31"/>
      <c r="H152" s="33">
        <f>H153+H154</f>
        <v>2719.1</v>
      </c>
      <c r="I152" s="29"/>
    </row>
    <row r="153" spans="1:9" ht="21" customHeight="1">
      <c r="A153" s="27"/>
      <c r="B153" s="26" t="s">
        <v>25</v>
      </c>
      <c r="C153" s="31" t="s">
        <v>75</v>
      </c>
      <c r="D153" s="35" t="s">
        <v>7</v>
      </c>
      <c r="E153" s="35" t="s">
        <v>10</v>
      </c>
      <c r="F153" s="31" t="s">
        <v>86</v>
      </c>
      <c r="G153" s="31" t="s">
        <v>18</v>
      </c>
      <c r="H153" s="33">
        <f>1914.1</f>
        <v>1914.1</v>
      </c>
      <c r="I153" s="29"/>
    </row>
    <row r="154" spans="1:9" ht="30.75" customHeight="1">
      <c r="A154" s="27"/>
      <c r="B154" s="30" t="s">
        <v>24</v>
      </c>
      <c r="C154" s="31" t="s">
        <v>75</v>
      </c>
      <c r="D154" s="35" t="s">
        <v>7</v>
      </c>
      <c r="E154" s="35" t="s">
        <v>10</v>
      </c>
      <c r="F154" s="31" t="s">
        <v>86</v>
      </c>
      <c r="G154" s="31" t="s">
        <v>44</v>
      </c>
      <c r="H154" s="33">
        <f>805</f>
        <v>805</v>
      </c>
      <c r="I154" s="29"/>
    </row>
    <row r="155" spans="1:9" ht="51" customHeight="1">
      <c r="A155" s="27"/>
      <c r="B155" s="30" t="s">
        <v>143</v>
      </c>
      <c r="C155" s="31" t="s">
        <v>75</v>
      </c>
      <c r="D155" s="35" t="s">
        <v>7</v>
      </c>
      <c r="E155" s="35" t="s">
        <v>19</v>
      </c>
      <c r="F155" s="31"/>
      <c r="G155" s="31"/>
      <c r="H155" s="33">
        <f>H156</f>
        <v>135</v>
      </c>
      <c r="I155" s="29"/>
    </row>
    <row r="156" spans="1:9" ht="33.75" customHeight="1">
      <c r="A156" s="27"/>
      <c r="B156" s="30" t="s">
        <v>87</v>
      </c>
      <c r="C156" s="31" t="s">
        <v>75</v>
      </c>
      <c r="D156" s="35" t="s">
        <v>7</v>
      </c>
      <c r="E156" s="35" t="s">
        <v>19</v>
      </c>
      <c r="F156" s="31" t="s">
        <v>86</v>
      </c>
      <c r="G156" s="31"/>
      <c r="H156" s="33">
        <f>H157</f>
        <v>135</v>
      </c>
      <c r="I156" s="29"/>
    </row>
    <row r="157" spans="1:9" ht="30.75" customHeight="1">
      <c r="A157" s="27"/>
      <c r="B157" s="30" t="s">
        <v>24</v>
      </c>
      <c r="C157" s="31" t="s">
        <v>75</v>
      </c>
      <c r="D157" s="35" t="s">
        <v>7</v>
      </c>
      <c r="E157" s="35" t="s">
        <v>19</v>
      </c>
      <c r="F157" s="31" t="s">
        <v>86</v>
      </c>
      <c r="G157" s="31" t="s">
        <v>44</v>
      </c>
      <c r="H157" s="33">
        <f>135</f>
        <v>135</v>
      </c>
      <c r="I157" s="29"/>
    </row>
    <row r="158" spans="1:9" ht="21" customHeight="1">
      <c r="A158" s="27"/>
      <c r="B158" s="30" t="s">
        <v>138</v>
      </c>
      <c r="C158" s="31" t="s">
        <v>75</v>
      </c>
      <c r="D158" s="35" t="s">
        <v>6</v>
      </c>
      <c r="E158" s="35"/>
      <c r="F158" s="31"/>
      <c r="G158" s="31"/>
      <c r="H158" s="33">
        <f>H159</f>
        <v>138.4</v>
      </c>
      <c r="I158" s="29"/>
    </row>
    <row r="159" spans="1:9" ht="22.5" customHeight="1">
      <c r="A159" s="27"/>
      <c r="B159" s="30" t="s">
        <v>144</v>
      </c>
      <c r="C159" s="31" t="s">
        <v>75</v>
      </c>
      <c r="D159" s="35" t="s">
        <v>6</v>
      </c>
      <c r="E159" s="35" t="s">
        <v>6</v>
      </c>
      <c r="F159" s="31"/>
      <c r="G159" s="31"/>
      <c r="H159" s="33">
        <f>H160</f>
        <v>138.4</v>
      </c>
      <c r="I159" s="29"/>
    </row>
    <row r="160" spans="1:9" ht="33" customHeight="1">
      <c r="A160" s="27"/>
      <c r="B160" s="30" t="s">
        <v>87</v>
      </c>
      <c r="C160" s="31" t="s">
        <v>75</v>
      </c>
      <c r="D160" s="35" t="s">
        <v>6</v>
      </c>
      <c r="E160" s="35" t="s">
        <v>6</v>
      </c>
      <c r="F160" s="31" t="s">
        <v>86</v>
      </c>
      <c r="G160" s="31"/>
      <c r="H160" s="33">
        <f>H161</f>
        <v>138.4</v>
      </c>
      <c r="I160" s="29"/>
    </row>
    <row r="161" spans="1:9" ht="30.75" customHeight="1">
      <c r="A161" s="27"/>
      <c r="B161" s="30" t="s">
        <v>24</v>
      </c>
      <c r="C161" s="31" t="s">
        <v>75</v>
      </c>
      <c r="D161" s="35" t="s">
        <v>6</v>
      </c>
      <c r="E161" s="35" t="s">
        <v>6</v>
      </c>
      <c r="F161" s="31" t="s">
        <v>86</v>
      </c>
      <c r="G161" s="31" t="s">
        <v>44</v>
      </c>
      <c r="H161" s="33">
        <f>138.4</f>
        <v>138.4</v>
      </c>
      <c r="I161" s="29"/>
    </row>
    <row r="162" spans="1:9" ht="19.5" customHeight="1">
      <c r="A162" s="27"/>
      <c r="B162" s="30" t="s">
        <v>9</v>
      </c>
      <c r="C162" s="31" t="s">
        <v>75</v>
      </c>
      <c r="D162" s="31" t="s">
        <v>10</v>
      </c>
      <c r="E162" s="31"/>
      <c r="F162" s="31"/>
      <c r="G162" s="31"/>
      <c r="H162" s="33">
        <f>H163</f>
        <v>197.5</v>
      </c>
      <c r="I162" s="36"/>
    </row>
    <row r="163" spans="1:9" ht="21" customHeight="1">
      <c r="A163" s="27"/>
      <c r="B163" s="30" t="s">
        <v>21</v>
      </c>
      <c r="C163" s="31" t="s">
        <v>75</v>
      </c>
      <c r="D163" s="31" t="s">
        <v>10</v>
      </c>
      <c r="E163" s="31" t="s">
        <v>20</v>
      </c>
      <c r="F163" s="31"/>
      <c r="G163" s="31"/>
      <c r="H163" s="33">
        <f>H164</f>
        <v>197.5</v>
      </c>
      <c r="I163" s="36"/>
    </row>
    <row r="164" spans="1:9" ht="27.75" customHeight="1">
      <c r="A164" s="27"/>
      <c r="B164" s="37" t="s">
        <v>72</v>
      </c>
      <c r="C164" s="31" t="s">
        <v>75</v>
      </c>
      <c r="D164" s="35" t="s">
        <v>10</v>
      </c>
      <c r="E164" s="35" t="s">
        <v>20</v>
      </c>
      <c r="F164" s="31" t="s">
        <v>71</v>
      </c>
      <c r="G164" s="31"/>
      <c r="H164" s="33">
        <f>H165</f>
        <v>197.5</v>
      </c>
      <c r="I164" s="36"/>
    </row>
    <row r="165" spans="1:9" ht="35.25" customHeight="1">
      <c r="A165" s="27"/>
      <c r="B165" s="30" t="s">
        <v>24</v>
      </c>
      <c r="C165" s="31" t="s">
        <v>75</v>
      </c>
      <c r="D165" s="32" t="s">
        <v>10</v>
      </c>
      <c r="E165" s="35" t="s">
        <v>20</v>
      </c>
      <c r="F165" s="31" t="s">
        <v>71</v>
      </c>
      <c r="G165" s="31" t="s">
        <v>44</v>
      </c>
      <c r="H165" s="33">
        <f>3190-2992.5</f>
        <v>197.5</v>
      </c>
      <c r="I165" s="36"/>
    </row>
    <row r="166" spans="1:9" ht="79.5" customHeight="1">
      <c r="A166" s="27">
        <v>11</v>
      </c>
      <c r="B166" s="71" t="s">
        <v>76</v>
      </c>
      <c r="C166" s="28" t="s">
        <v>46</v>
      </c>
      <c r="D166" s="32"/>
      <c r="E166" s="32"/>
      <c r="F166" s="31"/>
      <c r="G166" s="31"/>
      <c r="H166" s="65">
        <f>H167</f>
        <v>24923</v>
      </c>
      <c r="I166" s="65">
        <f>I167</f>
        <v>17023</v>
      </c>
    </row>
    <row r="167" spans="1:9" ht="19.5" customHeight="1">
      <c r="A167" s="30"/>
      <c r="B167" s="30" t="s">
        <v>13</v>
      </c>
      <c r="C167" s="31" t="s">
        <v>46</v>
      </c>
      <c r="D167" s="35" t="s">
        <v>14</v>
      </c>
      <c r="E167" s="35" t="s">
        <v>27</v>
      </c>
      <c r="F167" s="31"/>
      <c r="G167" s="31"/>
      <c r="H167" s="33">
        <f>H168</f>
        <v>24923</v>
      </c>
      <c r="I167" s="33">
        <f>I168</f>
        <v>17023</v>
      </c>
    </row>
    <row r="168" spans="1:9" ht="21.75" customHeight="1">
      <c r="A168" s="30"/>
      <c r="B168" s="30" t="s">
        <v>31</v>
      </c>
      <c r="C168" s="31" t="s">
        <v>46</v>
      </c>
      <c r="D168" s="35" t="s">
        <v>14</v>
      </c>
      <c r="E168" s="35" t="s">
        <v>14</v>
      </c>
      <c r="F168" s="31"/>
      <c r="G168" s="31"/>
      <c r="H168" s="33">
        <f>H169+H171</f>
        <v>24923</v>
      </c>
      <c r="I168" s="33">
        <f>I169+I171</f>
        <v>17023</v>
      </c>
    </row>
    <row r="169" spans="1:9" ht="54.75" customHeight="1">
      <c r="A169" s="30"/>
      <c r="B169" s="37" t="s">
        <v>69</v>
      </c>
      <c r="C169" s="31" t="s">
        <v>46</v>
      </c>
      <c r="D169" s="35" t="s">
        <v>14</v>
      </c>
      <c r="E169" s="35" t="s">
        <v>14</v>
      </c>
      <c r="F169" s="31" t="s">
        <v>70</v>
      </c>
      <c r="G169" s="31"/>
      <c r="H169" s="33">
        <f>H170</f>
        <v>7900</v>
      </c>
      <c r="I169" s="34"/>
    </row>
    <row r="170" spans="1:9" ht="36.75" customHeight="1">
      <c r="A170" s="30"/>
      <c r="B170" s="30" t="s">
        <v>24</v>
      </c>
      <c r="C170" s="31" t="s">
        <v>46</v>
      </c>
      <c r="D170" s="35" t="s">
        <v>14</v>
      </c>
      <c r="E170" s="35" t="s">
        <v>14</v>
      </c>
      <c r="F170" s="31" t="s">
        <v>70</v>
      </c>
      <c r="G170" s="31" t="s">
        <v>44</v>
      </c>
      <c r="H170" s="33">
        <f>7900</f>
        <v>7900</v>
      </c>
      <c r="I170" s="34"/>
    </row>
    <row r="171" spans="1:9" ht="34.5" customHeight="1">
      <c r="A171" s="30"/>
      <c r="B171" s="30" t="s">
        <v>123</v>
      </c>
      <c r="C171" s="31" t="s">
        <v>122</v>
      </c>
      <c r="D171" s="35" t="s">
        <v>14</v>
      </c>
      <c r="E171" s="35" t="s">
        <v>14</v>
      </c>
      <c r="F171" s="31"/>
      <c r="G171" s="31"/>
      <c r="H171" s="33">
        <f>H172</f>
        <v>17023</v>
      </c>
      <c r="I171" s="33">
        <f>I172</f>
        <v>17023</v>
      </c>
    </row>
    <row r="172" spans="1:9" ht="36.75" customHeight="1">
      <c r="A172" s="30"/>
      <c r="B172" s="30" t="s">
        <v>87</v>
      </c>
      <c r="C172" s="31" t="s">
        <v>122</v>
      </c>
      <c r="D172" s="35" t="s">
        <v>14</v>
      </c>
      <c r="E172" s="35" t="s">
        <v>14</v>
      </c>
      <c r="F172" s="31" t="s">
        <v>86</v>
      </c>
      <c r="G172" s="31"/>
      <c r="H172" s="33">
        <f>H173</f>
        <v>17023</v>
      </c>
      <c r="I172" s="33">
        <f>I173</f>
        <v>17023</v>
      </c>
    </row>
    <row r="173" spans="1:9" ht="36.75" customHeight="1">
      <c r="A173" s="30"/>
      <c r="B173" s="30" t="s">
        <v>24</v>
      </c>
      <c r="C173" s="31" t="s">
        <v>122</v>
      </c>
      <c r="D173" s="35" t="s">
        <v>14</v>
      </c>
      <c r="E173" s="35" t="s">
        <v>14</v>
      </c>
      <c r="F173" s="31" t="s">
        <v>86</v>
      </c>
      <c r="G173" s="31" t="s">
        <v>44</v>
      </c>
      <c r="H173" s="33">
        <f>17023</f>
        <v>17023</v>
      </c>
      <c r="I173" s="33">
        <v>17023</v>
      </c>
    </row>
    <row r="174" spans="1:9" ht="109.5" customHeight="1">
      <c r="A174" s="27">
        <v>12</v>
      </c>
      <c r="B174" s="71" t="s">
        <v>77</v>
      </c>
      <c r="C174" s="28" t="s">
        <v>78</v>
      </c>
      <c r="D174" s="32"/>
      <c r="E174" s="32"/>
      <c r="F174" s="31"/>
      <c r="G174" s="31"/>
      <c r="H174" s="65">
        <f>H194+H175+H191</f>
        <v>421570.5</v>
      </c>
      <c r="I174" s="65">
        <f>I194+I175</f>
        <v>350440</v>
      </c>
    </row>
    <row r="175" spans="1:9" ht="19.5" customHeight="1">
      <c r="A175" s="27"/>
      <c r="B175" s="30" t="s">
        <v>13</v>
      </c>
      <c r="C175" s="31">
        <v>5220000</v>
      </c>
      <c r="D175" s="35" t="s">
        <v>14</v>
      </c>
      <c r="E175" s="32"/>
      <c r="F175" s="31"/>
      <c r="G175" s="31"/>
      <c r="H175" s="33">
        <f>H176</f>
        <v>353929.5</v>
      </c>
      <c r="I175" s="33">
        <f>I176</f>
        <v>350440</v>
      </c>
    </row>
    <row r="176" spans="1:9" ht="20.25" customHeight="1">
      <c r="A176" s="27"/>
      <c r="B176" s="37" t="s">
        <v>109</v>
      </c>
      <c r="C176" s="31">
        <v>5220000</v>
      </c>
      <c r="D176" s="35" t="s">
        <v>14</v>
      </c>
      <c r="E176" s="35" t="s">
        <v>7</v>
      </c>
      <c r="F176" s="73"/>
      <c r="G176" s="31"/>
      <c r="H176" s="33">
        <f>H177</f>
        <v>353929.5</v>
      </c>
      <c r="I176" s="33">
        <f>I177</f>
        <v>350440</v>
      </c>
    </row>
    <row r="177" spans="1:9" ht="48" customHeight="1">
      <c r="A177" s="27"/>
      <c r="B177" s="37" t="s">
        <v>110</v>
      </c>
      <c r="C177" s="31">
        <v>5240000</v>
      </c>
      <c r="D177" s="35" t="s">
        <v>14</v>
      </c>
      <c r="E177" s="35" t="s">
        <v>7</v>
      </c>
      <c r="F177" s="73"/>
      <c r="G177" s="31"/>
      <c r="H177" s="33">
        <f>H178+H181+H184+H187</f>
        <v>353929.5</v>
      </c>
      <c r="I177" s="33">
        <f>I178+I181+I184+I187</f>
        <v>350440</v>
      </c>
    </row>
    <row r="178" spans="1:9" ht="41.25" customHeight="1">
      <c r="A178" s="27"/>
      <c r="B178" s="37" t="s">
        <v>112</v>
      </c>
      <c r="C178" s="31">
        <v>5242000</v>
      </c>
      <c r="D178" s="35" t="s">
        <v>14</v>
      </c>
      <c r="E178" s="35" t="s">
        <v>7</v>
      </c>
      <c r="F178" s="74"/>
      <c r="G178" s="31"/>
      <c r="H178" s="33">
        <f>H179</f>
        <v>183489.5</v>
      </c>
      <c r="I178" s="33">
        <f>I179</f>
        <v>180000</v>
      </c>
    </row>
    <row r="179" spans="1:9" ht="34.5" customHeight="1">
      <c r="A179" s="27"/>
      <c r="B179" s="37" t="s">
        <v>113</v>
      </c>
      <c r="C179" s="31">
        <v>5242000</v>
      </c>
      <c r="D179" s="35" t="s">
        <v>14</v>
      </c>
      <c r="E179" s="35" t="s">
        <v>7</v>
      </c>
      <c r="F179" s="31" t="s">
        <v>114</v>
      </c>
      <c r="G179" s="31"/>
      <c r="H179" s="33">
        <f>H180</f>
        <v>183489.5</v>
      </c>
      <c r="I179" s="33">
        <f>I180</f>
        <v>180000</v>
      </c>
    </row>
    <row r="180" spans="1:9" ht="34.5" customHeight="1">
      <c r="A180" s="27"/>
      <c r="B180" s="30" t="s">
        <v>24</v>
      </c>
      <c r="C180" s="31">
        <v>5242000</v>
      </c>
      <c r="D180" s="35" t="s">
        <v>14</v>
      </c>
      <c r="E180" s="35" t="s">
        <v>7</v>
      </c>
      <c r="F180" s="31" t="s">
        <v>114</v>
      </c>
      <c r="G180" s="31" t="s">
        <v>44</v>
      </c>
      <c r="H180" s="33">
        <f>180000+3489.5</f>
        <v>183489.5</v>
      </c>
      <c r="I180" s="33">
        <f>180000</f>
        <v>180000</v>
      </c>
    </row>
    <row r="181" spans="1:9" ht="35.25" customHeight="1">
      <c r="A181" s="27"/>
      <c r="B181" s="37" t="s">
        <v>115</v>
      </c>
      <c r="C181" s="31">
        <v>5242100</v>
      </c>
      <c r="D181" s="35" t="s">
        <v>14</v>
      </c>
      <c r="E181" s="35" t="s">
        <v>7</v>
      </c>
      <c r="F181" s="31"/>
      <c r="G181" s="31"/>
      <c r="H181" s="33">
        <f>H182</f>
        <v>14580</v>
      </c>
      <c r="I181" s="33">
        <f>I182</f>
        <v>14580</v>
      </c>
    </row>
    <row r="182" spans="1:9" ht="33" customHeight="1">
      <c r="A182" s="27"/>
      <c r="B182" s="37" t="s">
        <v>113</v>
      </c>
      <c r="C182" s="31">
        <v>5242100</v>
      </c>
      <c r="D182" s="35" t="s">
        <v>14</v>
      </c>
      <c r="E182" s="35" t="s">
        <v>7</v>
      </c>
      <c r="F182" s="31" t="s">
        <v>114</v>
      </c>
      <c r="G182" s="31"/>
      <c r="H182" s="33">
        <f>H183</f>
        <v>14580</v>
      </c>
      <c r="I182" s="33">
        <f>I183</f>
        <v>14580</v>
      </c>
    </row>
    <row r="183" spans="1:9" ht="33" customHeight="1">
      <c r="A183" s="27"/>
      <c r="B183" s="30" t="s">
        <v>24</v>
      </c>
      <c r="C183" s="31">
        <v>5242100</v>
      </c>
      <c r="D183" s="35" t="s">
        <v>14</v>
      </c>
      <c r="E183" s="35" t="s">
        <v>7</v>
      </c>
      <c r="F183" s="31" t="s">
        <v>114</v>
      </c>
      <c r="G183" s="31" t="s">
        <v>44</v>
      </c>
      <c r="H183" s="33">
        <v>14580</v>
      </c>
      <c r="I183" s="33">
        <v>14580</v>
      </c>
    </row>
    <row r="184" spans="1:9" ht="48" customHeight="1">
      <c r="A184" s="27"/>
      <c r="B184" s="37" t="s">
        <v>116</v>
      </c>
      <c r="C184" s="31">
        <v>5243000</v>
      </c>
      <c r="D184" s="35" t="s">
        <v>14</v>
      </c>
      <c r="E184" s="35" t="s">
        <v>7</v>
      </c>
      <c r="F184" s="31"/>
      <c r="G184" s="31"/>
      <c r="H184" s="33">
        <f>H185</f>
        <v>14110</v>
      </c>
      <c r="I184" s="33">
        <f>I185</f>
        <v>14110</v>
      </c>
    </row>
    <row r="185" spans="1:9" ht="21" customHeight="1">
      <c r="A185" s="27"/>
      <c r="B185" s="37" t="s">
        <v>72</v>
      </c>
      <c r="C185" s="31">
        <v>5243000</v>
      </c>
      <c r="D185" s="35" t="s">
        <v>14</v>
      </c>
      <c r="E185" s="35" t="s">
        <v>7</v>
      </c>
      <c r="F185" s="31" t="s">
        <v>71</v>
      </c>
      <c r="G185" s="31"/>
      <c r="H185" s="33">
        <f>H186</f>
        <v>14110</v>
      </c>
      <c r="I185" s="33">
        <f>I186</f>
        <v>14110</v>
      </c>
    </row>
    <row r="186" spans="1:9" ht="30.75" customHeight="1">
      <c r="A186" s="27"/>
      <c r="B186" s="30" t="s">
        <v>24</v>
      </c>
      <c r="C186" s="31">
        <v>5243000</v>
      </c>
      <c r="D186" s="35" t="s">
        <v>14</v>
      </c>
      <c r="E186" s="35" t="s">
        <v>7</v>
      </c>
      <c r="F186" s="31" t="s">
        <v>71</v>
      </c>
      <c r="G186" s="31" t="s">
        <v>44</v>
      </c>
      <c r="H186" s="33">
        <v>14110</v>
      </c>
      <c r="I186" s="33">
        <v>14110</v>
      </c>
    </row>
    <row r="187" spans="1:9" ht="33" customHeight="1">
      <c r="A187" s="27"/>
      <c r="B187" s="37" t="s">
        <v>112</v>
      </c>
      <c r="C187" s="31" t="s">
        <v>118</v>
      </c>
      <c r="D187" s="35" t="s">
        <v>62</v>
      </c>
      <c r="E187" s="35" t="s">
        <v>8</v>
      </c>
      <c r="F187" s="31"/>
      <c r="G187" s="31"/>
      <c r="H187" s="33">
        <f aca="true" t="shared" si="2" ref="H187:I189">H188</f>
        <v>141750</v>
      </c>
      <c r="I187" s="33">
        <f t="shared" si="2"/>
        <v>141750</v>
      </c>
    </row>
    <row r="188" spans="1:9" ht="66" customHeight="1">
      <c r="A188" s="27"/>
      <c r="B188" s="30" t="s">
        <v>117</v>
      </c>
      <c r="C188" s="31" t="s">
        <v>118</v>
      </c>
      <c r="D188" s="35" t="s">
        <v>62</v>
      </c>
      <c r="E188" s="35" t="s">
        <v>8</v>
      </c>
      <c r="F188" s="75"/>
      <c r="G188" s="31"/>
      <c r="H188" s="33">
        <f t="shared" si="2"/>
        <v>141750</v>
      </c>
      <c r="I188" s="33">
        <f t="shared" si="2"/>
        <v>141750</v>
      </c>
    </row>
    <row r="189" spans="1:9" ht="20.25" customHeight="1">
      <c r="A189" s="27"/>
      <c r="B189" s="30" t="s">
        <v>119</v>
      </c>
      <c r="C189" s="31" t="s">
        <v>118</v>
      </c>
      <c r="D189" s="35" t="s">
        <v>62</v>
      </c>
      <c r="E189" s="35" t="s">
        <v>8</v>
      </c>
      <c r="F189" s="31">
        <v>540</v>
      </c>
      <c r="G189" s="31"/>
      <c r="H189" s="33">
        <f t="shared" si="2"/>
        <v>141750</v>
      </c>
      <c r="I189" s="33">
        <f t="shared" si="2"/>
        <v>141750</v>
      </c>
    </row>
    <row r="190" spans="1:9" ht="34.5" customHeight="1">
      <c r="A190" s="27"/>
      <c r="B190" s="30" t="s">
        <v>24</v>
      </c>
      <c r="C190" s="31" t="s">
        <v>118</v>
      </c>
      <c r="D190" s="35" t="s">
        <v>62</v>
      </c>
      <c r="E190" s="35" t="s">
        <v>8</v>
      </c>
      <c r="F190" s="31">
        <v>540</v>
      </c>
      <c r="G190" s="31" t="s">
        <v>44</v>
      </c>
      <c r="H190" s="33">
        <v>141750</v>
      </c>
      <c r="I190" s="33">
        <v>141750</v>
      </c>
    </row>
    <row r="191" spans="1:9" ht="81.75" customHeight="1">
      <c r="A191" s="27"/>
      <c r="B191" s="30" t="s">
        <v>120</v>
      </c>
      <c r="C191" s="31" t="s">
        <v>118</v>
      </c>
      <c r="D191" s="35" t="s">
        <v>62</v>
      </c>
      <c r="E191" s="35" t="s">
        <v>8</v>
      </c>
      <c r="F191" s="31"/>
      <c r="G191" s="31"/>
      <c r="H191" s="33">
        <f>H192</f>
        <v>15750</v>
      </c>
      <c r="I191" s="33"/>
    </row>
    <row r="192" spans="1:9" ht="24" customHeight="1">
      <c r="A192" s="27"/>
      <c r="B192" s="30" t="s">
        <v>119</v>
      </c>
      <c r="C192" s="31" t="s">
        <v>118</v>
      </c>
      <c r="D192" s="35" t="s">
        <v>62</v>
      </c>
      <c r="E192" s="35" t="s">
        <v>8</v>
      </c>
      <c r="F192" s="31">
        <v>540</v>
      </c>
      <c r="G192" s="31"/>
      <c r="H192" s="33">
        <f>H193</f>
        <v>15750</v>
      </c>
      <c r="I192" s="33"/>
    </row>
    <row r="193" spans="1:9" ht="34.5" customHeight="1">
      <c r="A193" s="27"/>
      <c r="B193" s="30" t="s">
        <v>24</v>
      </c>
      <c r="C193" s="31" t="s">
        <v>118</v>
      </c>
      <c r="D193" s="35" t="s">
        <v>62</v>
      </c>
      <c r="E193" s="35" t="s">
        <v>8</v>
      </c>
      <c r="F193" s="31">
        <v>540</v>
      </c>
      <c r="G193" s="31" t="s">
        <v>44</v>
      </c>
      <c r="H193" s="33">
        <f>15750</f>
        <v>15750</v>
      </c>
      <c r="I193" s="33"/>
    </row>
    <row r="194" spans="1:9" ht="20.25" customHeight="1">
      <c r="A194" s="27"/>
      <c r="B194" s="30" t="s">
        <v>13</v>
      </c>
      <c r="C194" s="31" t="s">
        <v>78</v>
      </c>
      <c r="D194" s="35" t="s">
        <v>14</v>
      </c>
      <c r="E194" s="32"/>
      <c r="F194" s="31"/>
      <c r="G194" s="31"/>
      <c r="H194" s="33">
        <f>H195</f>
        <v>51891</v>
      </c>
      <c r="I194" s="33"/>
    </row>
    <row r="195" spans="1:9" ht="21" customHeight="1">
      <c r="A195" s="27"/>
      <c r="B195" s="30" t="s">
        <v>68</v>
      </c>
      <c r="C195" s="31" t="s">
        <v>78</v>
      </c>
      <c r="D195" s="35" t="s">
        <v>14</v>
      </c>
      <c r="E195" s="35" t="s">
        <v>7</v>
      </c>
      <c r="F195" s="31"/>
      <c r="G195" s="31"/>
      <c r="H195" s="33">
        <f>H196</f>
        <v>51891</v>
      </c>
      <c r="I195" s="33"/>
    </row>
    <row r="196" spans="1:9" ht="24.75" customHeight="1">
      <c r="A196" s="30"/>
      <c r="B196" s="37" t="s">
        <v>72</v>
      </c>
      <c r="C196" s="31" t="s">
        <v>78</v>
      </c>
      <c r="D196" s="35" t="s">
        <v>14</v>
      </c>
      <c r="E196" s="35" t="s">
        <v>7</v>
      </c>
      <c r="F196" s="31" t="s">
        <v>71</v>
      </c>
      <c r="G196" s="69"/>
      <c r="H196" s="33">
        <f>H197</f>
        <v>51891</v>
      </c>
      <c r="I196" s="64"/>
    </row>
    <row r="197" spans="1:9" ht="31.5" customHeight="1">
      <c r="A197" s="30"/>
      <c r="B197" s="30" t="s">
        <v>24</v>
      </c>
      <c r="C197" s="31" t="s">
        <v>78</v>
      </c>
      <c r="D197" s="35" t="s">
        <v>14</v>
      </c>
      <c r="E197" s="35" t="s">
        <v>7</v>
      </c>
      <c r="F197" s="31" t="s">
        <v>71</v>
      </c>
      <c r="G197" s="31" t="s">
        <v>44</v>
      </c>
      <c r="H197" s="33">
        <f>40160+25000+2481-15750</f>
        <v>51891</v>
      </c>
      <c r="I197" s="64"/>
    </row>
    <row r="198" spans="1:9" ht="85.5" customHeight="1">
      <c r="A198" s="9">
        <v>13</v>
      </c>
      <c r="B198" s="71" t="s">
        <v>85</v>
      </c>
      <c r="C198" s="10" t="s">
        <v>88</v>
      </c>
      <c r="D198" s="10"/>
      <c r="E198" s="10"/>
      <c r="F198" s="10"/>
      <c r="G198" s="10"/>
      <c r="H198" s="65">
        <f>H199</f>
        <v>160</v>
      </c>
      <c r="I198" s="64"/>
    </row>
    <row r="199" spans="1:9" ht="31.5">
      <c r="A199" s="30"/>
      <c r="B199" s="30" t="s">
        <v>61</v>
      </c>
      <c r="C199" s="39" t="s">
        <v>88</v>
      </c>
      <c r="D199" s="32" t="s">
        <v>8</v>
      </c>
      <c r="E199" s="35"/>
      <c r="F199" s="31"/>
      <c r="G199" s="31"/>
      <c r="H199" s="33">
        <f>H200</f>
        <v>160</v>
      </c>
      <c r="I199" s="64"/>
    </row>
    <row r="200" spans="1:9" ht="31.5">
      <c r="A200" s="30"/>
      <c r="B200" s="30" t="s">
        <v>73</v>
      </c>
      <c r="C200" s="39" t="s">
        <v>88</v>
      </c>
      <c r="D200" s="32" t="s">
        <v>8</v>
      </c>
      <c r="E200" s="35" t="s">
        <v>62</v>
      </c>
      <c r="F200" s="31"/>
      <c r="G200" s="31"/>
      <c r="H200" s="33">
        <f>H201</f>
        <v>160</v>
      </c>
      <c r="I200" s="64"/>
    </row>
    <row r="201" spans="1:9" ht="35.25" customHeight="1">
      <c r="A201" s="30"/>
      <c r="B201" s="30" t="s">
        <v>87</v>
      </c>
      <c r="C201" s="39" t="s">
        <v>88</v>
      </c>
      <c r="D201" s="32" t="s">
        <v>8</v>
      </c>
      <c r="E201" s="35" t="s">
        <v>62</v>
      </c>
      <c r="F201" s="31" t="s">
        <v>86</v>
      </c>
      <c r="G201" s="31"/>
      <c r="H201" s="33">
        <f>H202</f>
        <v>160</v>
      </c>
      <c r="I201" s="64"/>
    </row>
    <row r="202" spans="1:9" ht="21" customHeight="1">
      <c r="A202" s="30"/>
      <c r="B202" s="30" t="s">
        <v>25</v>
      </c>
      <c r="C202" s="39" t="s">
        <v>88</v>
      </c>
      <c r="D202" s="32" t="s">
        <v>8</v>
      </c>
      <c r="E202" s="35" t="s">
        <v>62</v>
      </c>
      <c r="F202" s="31" t="s">
        <v>86</v>
      </c>
      <c r="G202" s="31" t="s">
        <v>18</v>
      </c>
      <c r="H202" s="33">
        <f>660-500</f>
        <v>160</v>
      </c>
      <c r="I202" s="64"/>
    </row>
    <row r="203" spans="1:9" ht="82.5" customHeight="1">
      <c r="A203" s="9">
        <v>14</v>
      </c>
      <c r="B203" s="71" t="s">
        <v>90</v>
      </c>
      <c r="C203" s="10" t="s">
        <v>89</v>
      </c>
      <c r="D203" s="10"/>
      <c r="E203" s="10"/>
      <c r="F203" s="10"/>
      <c r="G203" s="10"/>
      <c r="H203" s="65">
        <f>H204</f>
        <v>100</v>
      </c>
      <c r="I203" s="64"/>
    </row>
    <row r="204" spans="1:9" ht="31.5">
      <c r="A204" s="30"/>
      <c r="B204" s="30" t="s">
        <v>61</v>
      </c>
      <c r="C204" s="39" t="s">
        <v>89</v>
      </c>
      <c r="D204" s="32" t="s">
        <v>8</v>
      </c>
      <c r="E204" s="35"/>
      <c r="F204" s="31"/>
      <c r="G204" s="31"/>
      <c r="H204" s="33">
        <f>H205</f>
        <v>100</v>
      </c>
      <c r="I204" s="64"/>
    </row>
    <row r="205" spans="1:9" ht="31.5">
      <c r="A205" s="30"/>
      <c r="B205" s="30" t="s">
        <v>73</v>
      </c>
      <c r="C205" s="39" t="s">
        <v>89</v>
      </c>
      <c r="D205" s="32" t="s">
        <v>8</v>
      </c>
      <c r="E205" s="35" t="s">
        <v>62</v>
      </c>
      <c r="F205" s="31"/>
      <c r="G205" s="31"/>
      <c r="H205" s="33">
        <f>H206</f>
        <v>100</v>
      </c>
      <c r="I205" s="64"/>
    </row>
    <row r="206" spans="1:9" ht="31.5">
      <c r="A206" s="30"/>
      <c r="B206" s="30" t="s">
        <v>87</v>
      </c>
      <c r="C206" s="39" t="s">
        <v>89</v>
      </c>
      <c r="D206" s="32" t="s">
        <v>8</v>
      </c>
      <c r="E206" s="35" t="s">
        <v>62</v>
      </c>
      <c r="F206" s="31" t="s">
        <v>86</v>
      </c>
      <c r="G206" s="31"/>
      <c r="H206" s="33">
        <f>H207</f>
        <v>100</v>
      </c>
      <c r="I206" s="64"/>
    </row>
    <row r="207" spans="1:9" ht="30" customHeight="1">
      <c r="A207" s="30"/>
      <c r="B207" s="30" t="s">
        <v>25</v>
      </c>
      <c r="C207" s="39" t="s">
        <v>89</v>
      </c>
      <c r="D207" s="32" t="s">
        <v>8</v>
      </c>
      <c r="E207" s="35" t="s">
        <v>62</v>
      </c>
      <c r="F207" s="31" t="s">
        <v>86</v>
      </c>
      <c r="G207" s="31" t="s">
        <v>18</v>
      </c>
      <c r="H207" s="33">
        <f>340-240</f>
        <v>100</v>
      </c>
      <c r="I207" s="64"/>
    </row>
    <row r="208" spans="1:9" ht="68.25" customHeight="1">
      <c r="A208" s="27">
        <v>15</v>
      </c>
      <c r="B208" s="71" t="s">
        <v>91</v>
      </c>
      <c r="C208" s="28" t="s">
        <v>92</v>
      </c>
      <c r="D208" s="32"/>
      <c r="E208" s="32"/>
      <c r="F208" s="31"/>
      <c r="G208" s="31"/>
      <c r="H208" s="65">
        <f>H209</f>
        <v>1500</v>
      </c>
      <c r="I208" s="65">
        <f>I209</f>
        <v>0</v>
      </c>
    </row>
    <row r="209" spans="1:9" ht="21.75" customHeight="1">
      <c r="A209" s="30"/>
      <c r="B209" s="30" t="s">
        <v>9</v>
      </c>
      <c r="C209" s="31" t="s">
        <v>92</v>
      </c>
      <c r="D209" s="31" t="s">
        <v>10</v>
      </c>
      <c r="E209" s="31" t="s">
        <v>27</v>
      </c>
      <c r="F209" s="31"/>
      <c r="G209" s="31"/>
      <c r="H209" s="29">
        <f>H210</f>
        <v>1500</v>
      </c>
      <c r="I209" s="29">
        <f>I210</f>
        <v>0</v>
      </c>
    </row>
    <row r="210" spans="1:9" ht="22.5" customHeight="1">
      <c r="A210" s="30"/>
      <c r="B210" s="30" t="s">
        <v>21</v>
      </c>
      <c r="C210" s="31" t="s">
        <v>92</v>
      </c>
      <c r="D210" s="31" t="s">
        <v>10</v>
      </c>
      <c r="E210" s="31" t="s">
        <v>20</v>
      </c>
      <c r="F210" s="31"/>
      <c r="G210" s="31"/>
      <c r="H210" s="33">
        <f>H213+H211</f>
        <v>1500</v>
      </c>
      <c r="I210" s="33">
        <f>I213</f>
        <v>0</v>
      </c>
    </row>
    <row r="211" spans="1:9" ht="36" customHeight="1">
      <c r="A211" s="30"/>
      <c r="B211" s="30" t="s">
        <v>161</v>
      </c>
      <c r="C211" s="31" t="s">
        <v>92</v>
      </c>
      <c r="D211" s="35" t="s">
        <v>10</v>
      </c>
      <c r="E211" s="35" t="s">
        <v>20</v>
      </c>
      <c r="F211" s="31" t="s">
        <v>160</v>
      </c>
      <c r="G211" s="31"/>
      <c r="H211" s="33">
        <f>H212</f>
        <v>300</v>
      </c>
      <c r="I211" s="33"/>
    </row>
    <row r="212" spans="1:9" ht="33" customHeight="1">
      <c r="A212" s="30"/>
      <c r="B212" s="30" t="s">
        <v>24</v>
      </c>
      <c r="C212" s="31" t="s">
        <v>92</v>
      </c>
      <c r="D212" s="35" t="s">
        <v>10</v>
      </c>
      <c r="E212" s="35" t="s">
        <v>20</v>
      </c>
      <c r="F212" s="31" t="s">
        <v>160</v>
      </c>
      <c r="G212" s="31" t="s">
        <v>44</v>
      </c>
      <c r="H212" s="33">
        <f>300</f>
        <v>300</v>
      </c>
      <c r="I212" s="33"/>
    </row>
    <row r="213" spans="1:9" ht="39" customHeight="1">
      <c r="A213" s="30"/>
      <c r="B213" s="30" t="s">
        <v>87</v>
      </c>
      <c r="C213" s="31" t="s">
        <v>92</v>
      </c>
      <c r="D213" s="35" t="s">
        <v>10</v>
      </c>
      <c r="E213" s="35" t="s">
        <v>20</v>
      </c>
      <c r="F213" s="31" t="s">
        <v>86</v>
      </c>
      <c r="G213" s="31"/>
      <c r="H213" s="33">
        <f>H214</f>
        <v>1200</v>
      </c>
      <c r="I213" s="30"/>
    </row>
    <row r="214" spans="1:9" ht="32.25" customHeight="1">
      <c r="A214" s="30"/>
      <c r="B214" s="30" t="s">
        <v>24</v>
      </c>
      <c r="C214" s="31" t="s">
        <v>92</v>
      </c>
      <c r="D214" s="32" t="s">
        <v>10</v>
      </c>
      <c r="E214" s="35" t="s">
        <v>20</v>
      </c>
      <c r="F214" s="31" t="s">
        <v>86</v>
      </c>
      <c r="G214" s="31" t="s">
        <v>44</v>
      </c>
      <c r="H214" s="33">
        <f>1500-300</f>
        <v>1200</v>
      </c>
      <c r="I214" s="30"/>
    </row>
    <row r="215" spans="1:9" ht="78.75">
      <c r="A215" s="27">
        <v>16</v>
      </c>
      <c r="B215" s="71" t="s">
        <v>96</v>
      </c>
      <c r="C215" s="28" t="s">
        <v>97</v>
      </c>
      <c r="D215" s="32"/>
      <c r="E215" s="32"/>
      <c r="F215" s="31"/>
      <c r="G215" s="31"/>
      <c r="H215" s="65">
        <f aca="true" t="shared" si="3" ref="H215:I217">H216</f>
        <v>3500</v>
      </c>
      <c r="I215" s="65">
        <f t="shared" si="3"/>
        <v>0</v>
      </c>
    </row>
    <row r="216" spans="1:9" ht="15.75">
      <c r="A216" s="30"/>
      <c r="B216" s="56" t="s">
        <v>98</v>
      </c>
      <c r="C216" s="31" t="s">
        <v>97</v>
      </c>
      <c r="D216" s="31" t="s">
        <v>12</v>
      </c>
      <c r="E216" s="31" t="s">
        <v>27</v>
      </c>
      <c r="F216" s="31"/>
      <c r="G216" s="31"/>
      <c r="H216" s="29">
        <f t="shared" si="3"/>
        <v>3500</v>
      </c>
      <c r="I216" s="29">
        <f t="shared" si="3"/>
        <v>0</v>
      </c>
    </row>
    <row r="217" spans="1:9" ht="15.75">
      <c r="A217" s="30"/>
      <c r="B217" s="39" t="s">
        <v>99</v>
      </c>
      <c r="C217" s="31" t="s">
        <v>97</v>
      </c>
      <c r="D217" s="31" t="s">
        <v>12</v>
      </c>
      <c r="E217" s="31" t="s">
        <v>57</v>
      </c>
      <c r="F217" s="31"/>
      <c r="G217" s="31"/>
      <c r="H217" s="33">
        <f t="shared" si="3"/>
        <v>3500</v>
      </c>
      <c r="I217" s="33">
        <f t="shared" si="3"/>
        <v>0</v>
      </c>
    </row>
    <row r="218" spans="1:9" ht="31.5">
      <c r="A218" s="30"/>
      <c r="B218" s="30" t="s">
        <v>87</v>
      </c>
      <c r="C218" s="31" t="s">
        <v>97</v>
      </c>
      <c r="D218" s="31" t="s">
        <v>12</v>
      </c>
      <c r="E218" s="31" t="s">
        <v>57</v>
      </c>
      <c r="F218" s="31" t="s">
        <v>86</v>
      </c>
      <c r="G218" s="31"/>
      <c r="H218" s="33">
        <f>H219</f>
        <v>3500</v>
      </c>
      <c r="I218" s="30"/>
    </row>
    <row r="219" spans="1:9" ht="31.5">
      <c r="A219" s="30"/>
      <c r="B219" s="30" t="s">
        <v>24</v>
      </c>
      <c r="C219" s="31" t="s">
        <v>97</v>
      </c>
      <c r="D219" s="31" t="s">
        <v>12</v>
      </c>
      <c r="E219" s="31" t="s">
        <v>57</v>
      </c>
      <c r="F219" s="31" t="s">
        <v>86</v>
      </c>
      <c r="G219" s="31" t="s">
        <v>44</v>
      </c>
      <c r="H219" s="33">
        <v>3500</v>
      </c>
      <c r="I219" s="30"/>
    </row>
    <row r="220" spans="1:9" ht="63">
      <c r="A220" s="27">
        <v>17</v>
      </c>
      <c r="B220" s="71" t="s">
        <v>107</v>
      </c>
      <c r="C220" s="28" t="s">
        <v>108</v>
      </c>
      <c r="D220" s="32"/>
      <c r="E220" s="32"/>
      <c r="F220" s="31"/>
      <c r="G220" s="31"/>
      <c r="H220" s="65">
        <f aca="true" t="shared" si="4" ref="H220:I222">H221</f>
        <v>462</v>
      </c>
      <c r="I220" s="65">
        <f t="shared" si="4"/>
        <v>0</v>
      </c>
    </row>
    <row r="221" spans="1:9" ht="19.5" customHeight="1">
      <c r="A221" s="30"/>
      <c r="B221" s="30" t="s">
        <v>13</v>
      </c>
      <c r="C221" s="31" t="s">
        <v>108</v>
      </c>
      <c r="D221" s="31" t="s">
        <v>14</v>
      </c>
      <c r="E221" s="31" t="s">
        <v>27</v>
      </c>
      <c r="F221" s="31"/>
      <c r="G221" s="31"/>
      <c r="H221" s="29">
        <f t="shared" si="4"/>
        <v>462</v>
      </c>
      <c r="I221" s="29">
        <f t="shared" si="4"/>
        <v>0</v>
      </c>
    </row>
    <row r="222" spans="1:9" ht="21" customHeight="1">
      <c r="A222" s="30"/>
      <c r="B222" s="30" t="s">
        <v>31</v>
      </c>
      <c r="C222" s="31" t="s">
        <v>108</v>
      </c>
      <c r="D222" s="31" t="s">
        <v>14</v>
      </c>
      <c r="E222" s="31" t="s">
        <v>14</v>
      </c>
      <c r="F222" s="31"/>
      <c r="G222" s="31"/>
      <c r="H222" s="33">
        <f t="shared" si="4"/>
        <v>462</v>
      </c>
      <c r="I222" s="33">
        <f t="shared" si="4"/>
        <v>0</v>
      </c>
    </row>
    <row r="223" spans="1:9" ht="34.5" customHeight="1">
      <c r="A223" s="30"/>
      <c r="B223" s="30" t="s">
        <v>87</v>
      </c>
      <c r="C223" s="31" t="s">
        <v>108</v>
      </c>
      <c r="D223" s="31" t="s">
        <v>14</v>
      </c>
      <c r="E223" s="31" t="s">
        <v>14</v>
      </c>
      <c r="F223" s="31" t="s">
        <v>86</v>
      </c>
      <c r="G223" s="31"/>
      <c r="H223" s="33">
        <f>H224</f>
        <v>462</v>
      </c>
      <c r="I223" s="30"/>
    </row>
    <row r="224" spans="1:9" ht="31.5">
      <c r="A224" s="30"/>
      <c r="B224" s="30" t="s">
        <v>24</v>
      </c>
      <c r="C224" s="31" t="s">
        <v>108</v>
      </c>
      <c r="D224" s="31" t="s">
        <v>14</v>
      </c>
      <c r="E224" s="31" t="s">
        <v>14</v>
      </c>
      <c r="F224" s="31" t="s">
        <v>86</v>
      </c>
      <c r="G224" s="31" t="s">
        <v>44</v>
      </c>
      <c r="H224" s="33">
        <f>462</f>
        <v>462</v>
      </c>
      <c r="I224" s="30"/>
    </row>
    <row r="225" spans="1:9" ht="78.75">
      <c r="A225" s="27">
        <v>18</v>
      </c>
      <c r="B225" s="71" t="s">
        <v>136</v>
      </c>
      <c r="C225" s="28" t="s">
        <v>135</v>
      </c>
      <c r="D225" s="32"/>
      <c r="E225" s="32"/>
      <c r="F225" s="31"/>
      <c r="G225" s="31"/>
      <c r="H225" s="65">
        <f>H226+H235</f>
        <v>108000</v>
      </c>
      <c r="I225" s="65">
        <f>I226+I235</f>
        <v>103000</v>
      </c>
    </row>
    <row r="226" spans="1:9" ht="21" customHeight="1">
      <c r="A226" s="63"/>
      <c r="B226" s="30" t="s">
        <v>138</v>
      </c>
      <c r="C226" s="31" t="s">
        <v>137</v>
      </c>
      <c r="D226" s="35" t="s">
        <v>6</v>
      </c>
      <c r="E226" s="35"/>
      <c r="F226" s="31"/>
      <c r="G226" s="31"/>
      <c r="H226" s="33">
        <f>H227+H230</f>
        <v>5000</v>
      </c>
      <c r="I226" s="64"/>
    </row>
    <row r="227" spans="1:9" ht="22.5" customHeight="1">
      <c r="A227" s="63"/>
      <c r="B227" s="30" t="s">
        <v>139</v>
      </c>
      <c r="C227" s="31" t="s">
        <v>137</v>
      </c>
      <c r="D227" s="35" t="s">
        <v>6</v>
      </c>
      <c r="E227" s="35" t="s">
        <v>7</v>
      </c>
      <c r="F227" s="31"/>
      <c r="G227" s="31"/>
      <c r="H227" s="33">
        <f>H228</f>
        <v>3327.1</v>
      </c>
      <c r="I227" s="64"/>
    </row>
    <row r="228" spans="1:9" ht="24" customHeight="1">
      <c r="A228" s="63"/>
      <c r="B228" s="37" t="s">
        <v>72</v>
      </c>
      <c r="C228" s="31" t="s">
        <v>137</v>
      </c>
      <c r="D228" s="35" t="s">
        <v>6</v>
      </c>
      <c r="E228" s="35" t="s">
        <v>7</v>
      </c>
      <c r="F228" s="31" t="s">
        <v>71</v>
      </c>
      <c r="G228" s="31"/>
      <c r="H228" s="33">
        <f>H229</f>
        <v>3327.1</v>
      </c>
      <c r="I228" s="64"/>
    </row>
    <row r="229" spans="1:9" ht="31.5">
      <c r="A229" s="63"/>
      <c r="B229" s="30" t="s">
        <v>24</v>
      </c>
      <c r="C229" s="31" t="s">
        <v>137</v>
      </c>
      <c r="D229" s="35" t="s">
        <v>6</v>
      </c>
      <c r="E229" s="35" t="s">
        <v>7</v>
      </c>
      <c r="F229" s="31" t="s">
        <v>71</v>
      </c>
      <c r="G229" s="31" t="s">
        <v>44</v>
      </c>
      <c r="H229" s="33">
        <f>3327.1</f>
        <v>3327.1</v>
      </c>
      <c r="I229" s="64"/>
    </row>
    <row r="230" spans="1:9" ht="22.5" customHeight="1">
      <c r="A230" s="63"/>
      <c r="B230" s="30" t="s">
        <v>140</v>
      </c>
      <c r="C230" s="31" t="s">
        <v>137</v>
      </c>
      <c r="D230" s="35" t="s">
        <v>6</v>
      </c>
      <c r="E230" s="35" t="s">
        <v>57</v>
      </c>
      <c r="F230" s="31"/>
      <c r="G230" s="31"/>
      <c r="H230" s="33">
        <f>H231+H233</f>
        <v>1672.9</v>
      </c>
      <c r="I230" s="64"/>
    </row>
    <row r="231" spans="1:9" ht="20.25" customHeight="1">
      <c r="A231" s="63"/>
      <c r="B231" s="37" t="s">
        <v>72</v>
      </c>
      <c r="C231" s="31" t="s">
        <v>137</v>
      </c>
      <c r="D231" s="35" t="s">
        <v>6</v>
      </c>
      <c r="E231" s="35" t="s">
        <v>57</v>
      </c>
      <c r="F231" s="31" t="s">
        <v>71</v>
      </c>
      <c r="G231" s="31"/>
      <c r="H231" s="33">
        <f>H232</f>
        <v>672.9</v>
      </c>
      <c r="I231" s="64"/>
    </row>
    <row r="232" spans="1:9" ht="31.5">
      <c r="A232" s="63"/>
      <c r="B232" s="30" t="s">
        <v>24</v>
      </c>
      <c r="C232" s="31" t="s">
        <v>137</v>
      </c>
      <c r="D232" s="35" t="s">
        <v>6</v>
      </c>
      <c r="E232" s="35" t="s">
        <v>57</v>
      </c>
      <c r="F232" s="31" t="s">
        <v>71</v>
      </c>
      <c r="G232" s="31" t="s">
        <v>44</v>
      </c>
      <c r="H232" s="33">
        <f>672.9</f>
        <v>672.9</v>
      </c>
      <c r="I232" s="64"/>
    </row>
    <row r="233" spans="1:9" ht="21" customHeight="1">
      <c r="A233" s="63"/>
      <c r="B233" s="30" t="s">
        <v>163</v>
      </c>
      <c r="C233" s="31" t="s">
        <v>137</v>
      </c>
      <c r="D233" s="35" t="s">
        <v>6</v>
      </c>
      <c r="E233" s="35" t="s">
        <v>57</v>
      </c>
      <c r="F233" s="31" t="s">
        <v>162</v>
      </c>
      <c r="G233" s="31"/>
      <c r="H233" s="33">
        <f>H234</f>
        <v>1000</v>
      </c>
      <c r="I233" s="64"/>
    </row>
    <row r="234" spans="1:9" ht="33.75" customHeight="1">
      <c r="A234" s="63"/>
      <c r="B234" s="30" t="s">
        <v>24</v>
      </c>
      <c r="C234" s="31" t="s">
        <v>137</v>
      </c>
      <c r="D234" s="35" t="s">
        <v>6</v>
      </c>
      <c r="E234" s="35" t="s">
        <v>57</v>
      </c>
      <c r="F234" s="31" t="s">
        <v>162</v>
      </c>
      <c r="G234" s="31" t="s">
        <v>44</v>
      </c>
      <c r="H234" s="33">
        <f>1000</f>
        <v>1000</v>
      </c>
      <c r="I234" s="64"/>
    </row>
    <row r="235" spans="1:9" ht="47.25">
      <c r="A235" s="63"/>
      <c r="B235" s="30" t="s">
        <v>148</v>
      </c>
      <c r="C235" s="31" t="s">
        <v>149</v>
      </c>
      <c r="D235" s="35" t="s">
        <v>6</v>
      </c>
      <c r="E235" s="35" t="s">
        <v>7</v>
      </c>
      <c r="F235" s="31"/>
      <c r="G235" s="31"/>
      <c r="H235" s="33">
        <f>H236+H241</f>
        <v>103000</v>
      </c>
      <c r="I235" s="33">
        <f>I236+I241</f>
        <v>103000</v>
      </c>
    </row>
    <row r="236" spans="1:9" ht="37.5" customHeight="1">
      <c r="A236" s="63"/>
      <c r="B236" s="30" t="s">
        <v>150</v>
      </c>
      <c r="C236" s="31" t="s">
        <v>151</v>
      </c>
      <c r="D236" s="35" t="s">
        <v>6</v>
      </c>
      <c r="E236" s="35" t="s">
        <v>7</v>
      </c>
      <c r="F236" s="69"/>
      <c r="G236" s="69"/>
      <c r="H236" s="33">
        <f aca="true" t="shared" si="5" ref="H236:I239">H237</f>
        <v>98000</v>
      </c>
      <c r="I236" s="33">
        <f t="shared" si="5"/>
        <v>98000</v>
      </c>
    </row>
    <row r="237" spans="1:9" ht="31.5">
      <c r="A237" s="63"/>
      <c r="B237" s="30" t="s">
        <v>152</v>
      </c>
      <c r="C237" s="31" t="s">
        <v>153</v>
      </c>
      <c r="D237" s="35" t="s">
        <v>6</v>
      </c>
      <c r="E237" s="35" t="s">
        <v>7</v>
      </c>
      <c r="F237" s="69"/>
      <c r="G237" s="69"/>
      <c r="H237" s="33">
        <f t="shared" si="5"/>
        <v>98000</v>
      </c>
      <c r="I237" s="33">
        <f t="shared" si="5"/>
        <v>98000</v>
      </c>
    </row>
    <row r="238" spans="1:9" ht="31.5">
      <c r="A238" s="63"/>
      <c r="B238" s="30" t="s">
        <v>154</v>
      </c>
      <c r="C238" s="31" t="s">
        <v>153</v>
      </c>
      <c r="D238" s="35" t="s">
        <v>6</v>
      </c>
      <c r="E238" s="35" t="s">
        <v>7</v>
      </c>
      <c r="F238" s="69"/>
      <c r="G238" s="69"/>
      <c r="H238" s="33">
        <f t="shared" si="5"/>
        <v>98000</v>
      </c>
      <c r="I238" s="33">
        <f t="shared" si="5"/>
        <v>98000</v>
      </c>
    </row>
    <row r="239" spans="1:9" ht="21" customHeight="1">
      <c r="A239" s="63"/>
      <c r="B239" s="30" t="s">
        <v>155</v>
      </c>
      <c r="C239" s="31" t="s">
        <v>153</v>
      </c>
      <c r="D239" s="35" t="s">
        <v>6</v>
      </c>
      <c r="E239" s="35" t="s">
        <v>7</v>
      </c>
      <c r="F239" s="31" t="s">
        <v>70</v>
      </c>
      <c r="G239" s="31"/>
      <c r="H239" s="33">
        <f t="shared" si="5"/>
        <v>98000</v>
      </c>
      <c r="I239" s="33">
        <f t="shared" si="5"/>
        <v>98000</v>
      </c>
    </row>
    <row r="240" spans="1:9" ht="31.5">
      <c r="A240" s="63"/>
      <c r="B240" s="30" t="s">
        <v>24</v>
      </c>
      <c r="C240" s="31" t="s">
        <v>153</v>
      </c>
      <c r="D240" s="35" t="s">
        <v>6</v>
      </c>
      <c r="E240" s="35" t="s">
        <v>7</v>
      </c>
      <c r="F240" s="31" t="s">
        <v>70</v>
      </c>
      <c r="G240" s="31" t="s">
        <v>44</v>
      </c>
      <c r="H240" s="33">
        <v>98000</v>
      </c>
      <c r="I240" s="33">
        <v>98000</v>
      </c>
    </row>
    <row r="241" spans="1:9" ht="31.5">
      <c r="A241" s="63"/>
      <c r="B241" s="30" t="s">
        <v>156</v>
      </c>
      <c r="C241" s="31" t="s">
        <v>157</v>
      </c>
      <c r="D241" s="35" t="s">
        <v>6</v>
      </c>
      <c r="E241" s="35" t="s">
        <v>7</v>
      </c>
      <c r="F241" s="31"/>
      <c r="G241" s="31"/>
      <c r="H241" s="33">
        <f aca="true" t="shared" si="6" ref="H241:I243">H242</f>
        <v>5000</v>
      </c>
      <c r="I241" s="33">
        <f t="shared" si="6"/>
        <v>5000</v>
      </c>
    </row>
    <row r="242" spans="1:9" ht="31.5">
      <c r="A242" s="63"/>
      <c r="B242" s="30" t="s">
        <v>158</v>
      </c>
      <c r="C242" s="31" t="s">
        <v>157</v>
      </c>
      <c r="D242" s="35" t="s">
        <v>6</v>
      </c>
      <c r="E242" s="35" t="s">
        <v>7</v>
      </c>
      <c r="F242" s="31"/>
      <c r="G242" s="31"/>
      <c r="H242" s="33">
        <f t="shared" si="6"/>
        <v>5000</v>
      </c>
      <c r="I242" s="33">
        <f t="shared" si="6"/>
        <v>5000</v>
      </c>
    </row>
    <row r="243" spans="1:9" ht="18" customHeight="1">
      <c r="A243" s="63"/>
      <c r="B243" s="30" t="s">
        <v>155</v>
      </c>
      <c r="C243" s="31" t="s">
        <v>157</v>
      </c>
      <c r="D243" s="35" t="s">
        <v>6</v>
      </c>
      <c r="E243" s="35" t="s">
        <v>7</v>
      </c>
      <c r="F243" s="31" t="s">
        <v>70</v>
      </c>
      <c r="G243" s="31"/>
      <c r="H243" s="33">
        <f t="shared" si="6"/>
        <v>5000</v>
      </c>
      <c r="I243" s="33">
        <f t="shared" si="6"/>
        <v>5000</v>
      </c>
    </row>
    <row r="244" spans="1:9" ht="31.5">
      <c r="A244" s="63"/>
      <c r="B244" s="30" t="s">
        <v>24</v>
      </c>
      <c r="C244" s="31" t="s">
        <v>157</v>
      </c>
      <c r="D244" s="35" t="s">
        <v>6</v>
      </c>
      <c r="E244" s="35" t="s">
        <v>7</v>
      </c>
      <c r="F244" s="31" t="s">
        <v>70</v>
      </c>
      <c r="G244" s="31" t="s">
        <v>44</v>
      </c>
      <c r="H244" s="33">
        <v>5000</v>
      </c>
      <c r="I244" s="33">
        <v>5000</v>
      </c>
    </row>
    <row r="245" ht="15.75">
      <c r="H245" s="5"/>
    </row>
    <row r="246" ht="15.75">
      <c r="H246" s="5"/>
    </row>
    <row r="247" ht="15.75">
      <c r="H247" s="5"/>
    </row>
    <row r="248" ht="15.75">
      <c r="H248" s="5"/>
    </row>
    <row r="249" ht="15.75">
      <c r="H249" s="5"/>
    </row>
    <row r="250" ht="15.75">
      <c r="H250" s="5"/>
    </row>
    <row r="251" ht="15.75">
      <c r="H251" s="5"/>
    </row>
    <row r="252" ht="15.75">
      <c r="H252" s="5"/>
    </row>
    <row r="253" ht="15.75">
      <c r="H253" s="5"/>
    </row>
    <row r="254" ht="15.75">
      <c r="H254" s="5"/>
    </row>
    <row r="255" ht="15.75">
      <c r="H255" s="5"/>
    </row>
    <row r="256" ht="15.75">
      <c r="H256" s="5"/>
    </row>
    <row r="257" ht="15.75">
      <c r="H257" s="5"/>
    </row>
    <row r="258" ht="15.75">
      <c r="H258" s="5"/>
    </row>
    <row r="259" ht="15.75">
      <c r="H259" s="5"/>
    </row>
    <row r="260" ht="15.75">
      <c r="H260" s="5"/>
    </row>
    <row r="261" ht="15.75">
      <c r="H261" s="5"/>
    </row>
    <row r="262" ht="15.75">
      <c r="H262" s="5"/>
    </row>
    <row r="263" ht="15.75">
      <c r="H263" s="5"/>
    </row>
    <row r="264" ht="15.75">
      <c r="H264" s="5"/>
    </row>
    <row r="265" ht="15.75">
      <c r="H265" s="5"/>
    </row>
    <row r="266" ht="15.75">
      <c r="H266" s="5"/>
    </row>
    <row r="267" ht="15.75">
      <c r="H267" s="5"/>
    </row>
    <row r="268" ht="15.75">
      <c r="H268" s="5"/>
    </row>
    <row r="269" ht="15.75">
      <c r="H269" s="5"/>
    </row>
    <row r="270" ht="15.75">
      <c r="H270" s="5"/>
    </row>
    <row r="271" ht="15.75">
      <c r="H271" s="5"/>
    </row>
    <row r="272" ht="15.75">
      <c r="H272" s="5"/>
    </row>
    <row r="273" ht="15.75">
      <c r="H273" s="5"/>
    </row>
    <row r="274" ht="15.75">
      <c r="H274" s="5"/>
    </row>
    <row r="275" ht="15.75">
      <c r="H275" s="5"/>
    </row>
    <row r="276" ht="15.75">
      <c r="H276" s="5"/>
    </row>
    <row r="277" ht="15.75">
      <c r="H277" s="5"/>
    </row>
    <row r="278" ht="15.75">
      <c r="H278" s="5"/>
    </row>
    <row r="279" ht="15.75">
      <c r="H279" s="5"/>
    </row>
    <row r="280" ht="15.75">
      <c r="H280" s="5"/>
    </row>
    <row r="281" ht="15.75">
      <c r="H281" s="5"/>
    </row>
    <row r="282" ht="15.75">
      <c r="H282" s="5"/>
    </row>
    <row r="283" ht="15.75">
      <c r="H283" s="5"/>
    </row>
    <row r="284" ht="15.75">
      <c r="H284" s="5"/>
    </row>
    <row r="285" ht="15.75">
      <c r="H285" s="5"/>
    </row>
    <row r="286" ht="15.75">
      <c r="H286" s="5"/>
    </row>
    <row r="287" ht="15.75">
      <c r="H287" s="5"/>
    </row>
    <row r="288" ht="15.75">
      <c r="H288" s="5"/>
    </row>
    <row r="289" ht="15.75">
      <c r="H289" s="5"/>
    </row>
    <row r="290" ht="15.75">
      <c r="H290" s="5"/>
    </row>
    <row r="291" ht="15.75">
      <c r="H291" s="5"/>
    </row>
    <row r="292" ht="15.75">
      <c r="H292" s="5"/>
    </row>
    <row r="293" ht="15.75">
      <c r="H293" s="5"/>
    </row>
    <row r="294" ht="15.75">
      <c r="H294" s="5"/>
    </row>
    <row r="295" ht="15.75">
      <c r="H295" s="5"/>
    </row>
    <row r="296" ht="15.75">
      <c r="H296" s="5"/>
    </row>
    <row r="297" ht="15.75">
      <c r="H297" s="5"/>
    </row>
    <row r="298" ht="15.75">
      <c r="H298" s="5"/>
    </row>
    <row r="299" ht="15.75">
      <c r="H299" s="5"/>
    </row>
    <row r="300" ht="15.75">
      <c r="H300" s="5"/>
    </row>
    <row r="301" ht="15.75">
      <c r="H301" s="5"/>
    </row>
    <row r="302" ht="15.75">
      <c r="H302" s="5"/>
    </row>
    <row r="303" ht="15.75">
      <c r="H303" s="5"/>
    </row>
    <row r="304" ht="15.75">
      <c r="H304" s="5"/>
    </row>
    <row r="305" ht="15.75">
      <c r="H305" s="5"/>
    </row>
    <row r="306" ht="15.75">
      <c r="H306" s="5"/>
    </row>
    <row r="307" ht="15.75">
      <c r="H307" s="5"/>
    </row>
    <row r="308" ht="15.75">
      <c r="H308" s="5"/>
    </row>
    <row r="309" ht="15.75">
      <c r="H309" s="5"/>
    </row>
    <row r="310" ht="15.75">
      <c r="H310" s="5"/>
    </row>
    <row r="311" ht="15.75">
      <c r="H311" s="5"/>
    </row>
    <row r="312" ht="15.75">
      <c r="H312" s="5"/>
    </row>
    <row r="313" ht="15.75">
      <c r="H313" s="5"/>
    </row>
    <row r="314" ht="15.75">
      <c r="H314" s="5"/>
    </row>
    <row r="315" ht="15.75">
      <c r="H315" s="5"/>
    </row>
    <row r="316" ht="15.75">
      <c r="H316" s="5"/>
    </row>
    <row r="317" ht="15.75">
      <c r="H317" s="5"/>
    </row>
    <row r="318" ht="15.75">
      <c r="H318" s="5"/>
    </row>
    <row r="319" ht="15.75">
      <c r="H319" s="5"/>
    </row>
    <row r="320" ht="15.75">
      <c r="H320" s="5"/>
    </row>
    <row r="321" ht="15.75">
      <c r="H321" s="5"/>
    </row>
    <row r="322" ht="15.75">
      <c r="H322" s="5"/>
    </row>
    <row r="323" ht="15.75">
      <c r="H323" s="5"/>
    </row>
    <row r="324" ht="15.75">
      <c r="H324" s="5"/>
    </row>
    <row r="325" ht="15.75">
      <c r="H325" s="5"/>
    </row>
    <row r="326" ht="15.75">
      <c r="H326" s="5"/>
    </row>
    <row r="327" ht="15.75">
      <c r="H327" s="5"/>
    </row>
    <row r="328" ht="15.75">
      <c r="H328" s="5"/>
    </row>
    <row r="329" ht="15.75">
      <c r="H329" s="5"/>
    </row>
    <row r="330" ht="15.75">
      <c r="H330" s="5"/>
    </row>
    <row r="331" ht="15.75">
      <c r="H331" s="5"/>
    </row>
    <row r="332" ht="15.75">
      <c r="H332" s="5"/>
    </row>
    <row r="333" ht="15.75">
      <c r="H333" s="5"/>
    </row>
    <row r="334" ht="15.75">
      <c r="H334" s="5"/>
    </row>
    <row r="335" ht="15.75">
      <c r="H335" s="5"/>
    </row>
    <row r="336" ht="15.75">
      <c r="H336" s="5"/>
    </row>
    <row r="337" ht="15.75">
      <c r="H337" s="5"/>
    </row>
    <row r="338" ht="15.75">
      <c r="H338" s="5"/>
    </row>
    <row r="339" ht="15.75">
      <c r="H339" s="5"/>
    </row>
    <row r="340" ht="15.75">
      <c r="H340" s="5"/>
    </row>
    <row r="341" ht="15.75">
      <c r="H341" s="5"/>
    </row>
    <row r="342" ht="15.75">
      <c r="H342" s="5"/>
    </row>
    <row r="343" ht="15.75">
      <c r="H343" s="5"/>
    </row>
    <row r="344" ht="15.75">
      <c r="H344" s="5"/>
    </row>
    <row r="345" ht="15.75">
      <c r="H345" s="5"/>
    </row>
    <row r="346" ht="15.75">
      <c r="H346" s="5"/>
    </row>
    <row r="347" ht="15.75">
      <c r="H347" s="5"/>
    </row>
    <row r="348" ht="15.75">
      <c r="H348" s="5"/>
    </row>
    <row r="349" ht="15.75">
      <c r="H349" s="5"/>
    </row>
    <row r="350" ht="15.75">
      <c r="H350" s="5"/>
    </row>
    <row r="351" ht="15.75">
      <c r="H351" s="5"/>
    </row>
    <row r="352" ht="15.75">
      <c r="H352" s="5"/>
    </row>
    <row r="353" ht="15.75">
      <c r="H353" s="5"/>
    </row>
    <row r="354" ht="15.75">
      <c r="H354" s="5"/>
    </row>
    <row r="355" ht="15.75">
      <c r="H355" s="5"/>
    </row>
    <row r="356" ht="15.75">
      <c r="H356" s="5"/>
    </row>
    <row r="357" ht="15.75">
      <c r="H357" s="5"/>
    </row>
    <row r="358" ht="15.75">
      <c r="H358" s="5"/>
    </row>
    <row r="359" ht="15.75">
      <c r="H359" s="5"/>
    </row>
    <row r="360" ht="15.75">
      <c r="H360" s="5"/>
    </row>
    <row r="361" ht="15.75">
      <c r="H361" s="5"/>
    </row>
    <row r="362" ht="15.75">
      <c r="H362" s="5"/>
    </row>
    <row r="363" ht="15.75">
      <c r="H363" s="5"/>
    </row>
    <row r="364" ht="15.75">
      <c r="H364" s="5"/>
    </row>
    <row r="365" ht="15.75">
      <c r="H365" s="5"/>
    </row>
    <row r="366" ht="15.75">
      <c r="H366" s="5"/>
    </row>
    <row r="367" ht="15.75">
      <c r="H367" s="5"/>
    </row>
    <row r="368" ht="15.75">
      <c r="H368" s="5"/>
    </row>
    <row r="369" ht="15.75">
      <c r="H369" s="5"/>
    </row>
    <row r="370" ht="15.75">
      <c r="H370" s="5"/>
    </row>
    <row r="371" ht="15.75">
      <c r="H371" s="5"/>
    </row>
    <row r="372" ht="15.75">
      <c r="H372" s="5"/>
    </row>
    <row r="373" ht="15.75">
      <c r="H373" s="5"/>
    </row>
    <row r="374" ht="15.75">
      <c r="H374" s="5"/>
    </row>
    <row r="375" ht="15.75">
      <c r="H375" s="5"/>
    </row>
    <row r="376" ht="15.75">
      <c r="H376" s="5"/>
    </row>
    <row r="377" ht="15.75">
      <c r="H377" s="5"/>
    </row>
    <row r="378" ht="15.75">
      <c r="H378" s="5"/>
    </row>
    <row r="379" ht="15.75">
      <c r="H379" s="5"/>
    </row>
    <row r="380" ht="15.75">
      <c r="H380" s="5"/>
    </row>
    <row r="381" ht="15.75">
      <c r="H381" s="5"/>
    </row>
    <row r="382" ht="15.75">
      <c r="H382" s="5"/>
    </row>
    <row r="383" ht="15.75">
      <c r="H383" s="5"/>
    </row>
    <row r="384" ht="15.75">
      <c r="H384" s="5"/>
    </row>
    <row r="385" ht="15.75">
      <c r="H385" s="5"/>
    </row>
    <row r="386" ht="15.75">
      <c r="H386" s="5"/>
    </row>
    <row r="387" ht="15.75">
      <c r="H387" s="5"/>
    </row>
    <row r="388" ht="15.75">
      <c r="H388" s="5"/>
    </row>
    <row r="389" ht="15.75">
      <c r="H389" s="5"/>
    </row>
    <row r="390" ht="15.75">
      <c r="H390" s="5"/>
    </row>
    <row r="391" ht="15.75">
      <c r="H391" s="5"/>
    </row>
    <row r="392" ht="15.75">
      <c r="H392" s="5"/>
    </row>
    <row r="393" ht="15.75">
      <c r="H393" s="5"/>
    </row>
    <row r="394" ht="15.75">
      <c r="H394" s="5"/>
    </row>
    <row r="395" ht="15.75">
      <c r="H395" s="5"/>
    </row>
    <row r="396" ht="15.75">
      <c r="H396" s="5"/>
    </row>
    <row r="397" ht="15.75">
      <c r="H397" s="5"/>
    </row>
    <row r="398" ht="15.75">
      <c r="H398" s="5"/>
    </row>
    <row r="399" ht="15.75">
      <c r="H399" s="5"/>
    </row>
    <row r="400" ht="15.75">
      <c r="H400" s="5"/>
    </row>
    <row r="401" ht="15.75">
      <c r="H401" s="5"/>
    </row>
    <row r="402" ht="15.75">
      <c r="H402" s="5"/>
    </row>
    <row r="403" ht="15.75">
      <c r="H403" s="5"/>
    </row>
    <row r="404" ht="15.75">
      <c r="H404" s="5"/>
    </row>
    <row r="405" ht="15.75">
      <c r="H405" s="5"/>
    </row>
    <row r="406" ht="15.75">
      <c r="H406" s="5"/>
    </row>
    <row r="407" ht="15.75">
      <c r="H407" s="5"/>
    </row>
    <row r="408" ht="15.75">
      <c r="H408" s="5"/>
    </row>
    <row r="409" ht="15.75">
      <c r="H409" s="5"/>
    </row>
    <row r="410" ht="15.75">
      <c r="H410" s="5"/>
    </row>
    <row r="411" ht="15.75">
      <c r="H411" s="5"/>
    </row>
    <row r="412" ht="15.75">
      <c r="H412" s="5"/>
    </row>
    <row r="413" ht="15.75">
      <c r="H413" s="5"/>
    </row>
    <row r="414" ht="15.75">
      <c r="H414" s="5"/>
    </row>
    <row r="415" ht="15.75">
      <c r="H415" s="5"/>
    </row>
    <row r="416" ht="15.75">
      <c r="H416" s="5"/>
    </row>
    <row r="417" ht="15.75">
      <c r="H417" s="5"/>
    </row>
    <row r="418" ht="15.75">
      <c r="H418" s="5"/>
    </row>
    <row r="419" ht="15.75">
      <c r="H419" s="5"/>
    </row>
    <row r="420" ht="15.75">
      <c r="H420" s="5"/>
    </row>
    <row r="421" ht="15.75">
      <c r="H421" s="5"/>
    </row>
    <row r="422" ht="15.75">
      <c r="H422" s="5"/>
    </row>
    <row r="423" ht="15.75">
      <c r="H423" s="5"/>
    </row>
    <row r="424" ht="15.75">
      <c r="H424" s="5"/>
    </row>
    <row r="425" ht="15.75">
      <c r="H425" s="5"/>
    </row>
    <row r="426" ht="15.75">
      <c r="H426" s="5"/>
    </row>
    <row r="427" ht="15.75">
      <c r="H427" s="5"/>
    </row>
    <row r="428" ht="15.75">
      <c r="H428" s="5"/>
    </row>
    <row r="429" ht="15.75">
      <c r="H429" s="5"/>
    </row>
    <row r="430" ht="15.75">
      <c r="H430" s="5"/>
    </row>
    <row r="431" ht="15.75">
      <c r="H431" s="5"/>
    </row>
    <row r="432" ht="15.75">
      <c r="H432" s="5"/>
    </row>
    <row r="433" ht="15.75">
      <c r="H433" s="5"/>
    </row>
    <row r="434" ht="15.75">
      <c r="H434" s="5"/>
    </row>
    <row r="435" ht="15.75">
      <c r="H435" s="5"/>
    </row>
    <row r="436" ht="15.75">
      <c r="H436" s="5"/>
    </row>
    <row r="437" ht="15.75">
      <c r="H437" s="5"/>
    </row>
    <row r="438" ht="15.75">
      <c r="H438" s="5"/>
    </row>
    <row r="439" ht="15.75">
      <c r="H439" s="5"/>
    </row>
    <row r="440" ht="15.75">
      <c r="H440" s="5"/>
    </row>
    <row r="441" ht="15.75">
      <c r="H441" s="5"/>
    </row>
    <row r="442" ht="15.75">
      <c r="H442" s="5"/>
    </row>
    <row r="443" ht="15.75">
      <c r="H443" s="5"/>
    </row>
    <row r="444" ht="15.75">
      <c r="H444" s="5"/>
    </row>
    <row r="445" ht="15.75">
      <c r="H445" s="5"/>
    </row>
    <row r="446" ht="15.75">
      <c r="H446" s="5"/>
    </row>
    <row r="447" ht="15.75">
      <c r="H447" s="5"/>
    </row>
    <row r="448" ht="15.75">
      <c r="H448" s="5"/>
    </row>
    <row r="449" ht="15.75">
      <c r="H449" s="5"/>
    </row>
    <row r="450" ht="15.75">
      <c r="H450" s="5"/>
    </row>
    <row r="451" ht="15.75">
      <c r="H451" s="5"/>
    </row>
    <row r="452" ht="15.75">
      <c r="H452" s="5"/>
    </row>
    <row r="453" ht="15.75">
      <c r="H453" s="5"/>
    </row>
    <row r="454" ht="15.75">
      <c r="H454" s="5"/>
    </row>
    <row r="455" ht="15.75">
      <c r="H455" s="5"/>
    </row>
    <row r="456" ht="15.75">
      <c r="H456" s="5"/>
    </row>
    <row r="457" ht="15.75">
      <c r="H457" s="5"/>
    </row>
    <row r="458" ht="15.75">
      <c r="H458" s="5"/>
    </row>
    <row r="459" ht="15.75">
      <c r="H459" s="5"/>
    </row>
    <row r="460" ht="15.75">
      <c r="H460" s="5"/>
    </row>
    <row r="461" ht="15.75">
      <c r="H461" s="5"/>
    </row>
    <row r="462" ht="15.75">
      <c r="H462" s="5"/>
    </row>
    <row r="463" ht="15.75">
      <c r="H463" s="5"/>
    </row>
    <row r="464" ht="15.75">
      <c r="H464" s="5"/>
    </row>
    <row r="465" ht="15.75">
      <c r="H465" s="5"/>
    </row>
    <row r="466" ht="15.75">
      <c r="H466" s="5"/>
    </row>
    <row r="467" ht="15.75">
      <c r="H467" s="5"/>
    </row>
    <row r="468" ht="15.75">
      <c r="H468" s="5"/>
    </row>
    <row r="469" ht="15.75">
      <c r="H469" s="5"/>
    </row>
    <row r="470" ht="15.75">
      <c r="H470" s="5"/>
    </row>
    <row r="471" ht="15.75">
      <c r="H471" s="5"/>
    </row>
    <row r="472" ht="15.75">
      <c r="H472" s="5"/>
    </row>
    <row r="473" ht="15.75">
      <c r="H473" s="5"/>
    </row>
    <row r="474" ht="15.75">
      <c r="H474" s="5"/>
    </row>
    <row r="475" ht="15.75">
      <c r="H475" s="5"/>
    </row>
    <row r="476" ht="15.75">
      <c r="H476" s="5"/>
    </row>
    <row r="477" ht="15.75">
      <c r="H477" s="5"/>
    </row>
    <row r="478" ht="15.75">
      <c r="H478" s="5"/>
    </row>
    <row r="479" ht="15.75">
      <c r="H479" s="5"/>
    </row>
    <row r="480" ht="15.75">
      <c r="H480" s="5"/>
    </row>
    <row r="481" ht="15.75">
      <c r="H481" s="5"/>
    </row>
    <row r="482" ht="15.75">
      <c r="H482" s="5"/>
    </row>
    <row r="483" ht="15.75">
      <c r="H483" s="5"/>
    </row>
    <row r="484" ht="15.75">
      <c r="H484" s="5"/>
    </row>
    <row r="485" ht="15.75">
      <c r="H485" s="5"/>
    </row>
    <row r="486" ht="15.75">
      <c r="H486" s="5"/>
    </row>
    <row r="487" ht="15.75">
      <c r="H487" s="5"/>
    </row>
    <row r="488" ht="15.75">
      <c r="H488" s="5"/>
    </row>
    <row r="489" ht="15.75">
      <c r="H489" s="5"/>
    </row>
    <row r="490" ht="15.75">
      <c r="H490" s="5"/>
    </row>
    <row r="491" ht="15.75">
      <c r="H491" s="5"/>
    </row>
    <row r="492" ht="15.75">
      <c r="H492" s="5"/>
    </row>
    <row r="493" ht="15.75">
      <c r="H493" s="5"/>
    </row>
    <row r="494" ht="15.75">
      <c r="H494" s="5"/>
    </row>
    <row r="495" ht="15.75">
      <c r="H495" s="5"/>
    </row>
    <row r="496" ht="15.75">
      <c r="H496" s="5"/>
    </row>
    <row r="497" ht="15.75">
      <c r="H497" s="5"/>
    </row>
    <row r="498" ht="15.75">
      <c r="H498" s="5"/>
    </row>
    <row r="499" ht="15.75">
      <c r="H499" s="5"/>
    </row>
    <row r="500" ht="15.75">
      <c r="H500" s="5"/>
    </row>
    <row r="501" ht="15.75">
      <c r="H501" s="5"/>
    </row>
    <row r="502" ht="15.75">
      <c r="H502" s="5"/>
    </row>
    <row r="503" ht="15.75">
      <c r="H503" s="5"/>
    </row>
    <row r="504" ht="15.75">
      <c r="H504" s="5"/>
    </row>
    <row r="505" ht="15.75">
      <c r="H505" s="5"/>
    </row>
    <row r="506" ht="15.75">
      <c r="H506" s="5"/>
    </row>
    <row r="507" ht="15.75">
      <c r="H507" s="5"/>
    </row>
    <row r="508" ht="15.75">
      <c r="H508" s="5"/>
    </row>
    <row r="509" ht="15.75">
      <c r="H509" s="5"/>
    </row>
    <row r="510" ht="15.75">
      <c r="H510" s="5"/>
    </row>
    <row r="511" ht="15.75">
      <c r="H511" s="5"/>
    </row>
    <row r="512" ht="15.75">
      <c r="H512" s="5"/>
    </row>
    <row r="513" ht="15.75">
      <c r="H513" s="5"/>
    </row>
    <row r="514" ht="15.75">
      <c r="H514" s="5"/>
    </row>
    <row r="515" ht="15.75">
      <c r="H515" s="5"/>
    </row>
    <row r="516" ht="15.75">
      <c r="H516" s="5"/>
    </row>
    <row r="517" ht="15.75">
      <c r="H517" s="5"/>
    </row>
    <row r="518" ht="15.75">
      <c r="H518" s="5"/>
    </row>
    <row r="519" ht="15.75">
      <c r="H519" s="5"/>
    </row>
    <row r="520" ht="15.75">
      <c r="H520" s="5"/>
    </row>
    <row r="521" ht="15.75">
      <c r="H521" s="5"/>
    </row>
    <row r="522" ht="15.75">
      <c r="H522" s="5"/>
    </row>
    <row r="523" ht="15.75">
      <c r="H523" s="5"/>
    </row>
    <row r="524" ht="15.75">
      <c r="H524" s="5"/>
    </row>
    <row r="525" ht="15.75">
      <c r="H525" s="5"/>
    </row>
    <row r="526" ht="15.75">
      <c r="H526" s="5"/>
    </row>
    <row r="527" ht="15.75">
      <c r="H527" s="5"/>
    </row>
    <row r="528" ht="15.75">
      <c r="H528" s="5"/>
    </row>
    <row r="529" ht="15.75">
      <c r="H529" s="5"/>
    </row>
    <row r="530" ht="15.75">
      <c r="H530" s="5"/>
    </row>
    <row r="531" ht="15.75">
      <c r="H531" s="5"/>
    </row>
    <row r="532" ht="15.75">
      <c r="H532" s="5"/>
    </row>
    <row r="533" ht="15.75">
      <c r="H533" s="5"/>
    </row>
    <row r="534" ht="15.75">
      <c r="H534" s="5"/>
    </row>
    <row r="535" ht="15.75">
      <c r="H535" s="5"/>
    </row>
    <row r="536" ht="15.75">
      <c r="H536" s="5"/>
    </row>
    <row r="537" ht="15.75">
      <c r="H537" s="5"/>
    </row>
    <row r="538" ht="15.75">
      <c r="H538" s="5"/>
    </row>
    <row r="539" ht="15.75">
      <c r="H539" s="5"/>
    </row>
    <row r="540" ht="15.75">
      <c r="H540" s="5"/>
    </row>
    <row r="541" ht="15.75">
      <c r="H541" s="5"/>
    </row>
    <row r="542" ht="15.75">
      <c r="H542" s="5"/>
    </row>
    <row r="543" ht="15.75">
      <c r="H543" s="5"/>
    </row>
    <row r="544" ht="15.75">
      <c r="H544" s="5"/>
    </row>
    <row r="545" ht="15.75">
      <c r="H545" s="5"/>
    </row>
    <row r="546" ht="15.75">
      <c r="H546" s="5"/>
    </row>
    <row r="547" ht="15.75">
      <c r="H547" s="5"/>
    </row>
    <row r="548" ht="15.75">
      <c r="H548" s="5"/>
    </row>
    <row r="549" ht="15.75">
      <c r="H549" s="5"/>
    </row>
    <row r="550" ht="15.75">
      <c r="H550" s="5"/>
    </row>
    <row r="551" ht="15.75">
      <c r="H551" s="5"/>
    </row>
    <row r="552" ht="15.75">
      <c r="H552" s="5"/>
    </row>
    <row r="553" ht="15.75">
      <c r="H553" s="5"/>
    </row>
    <row r="554" ht="15.75">
      <c r="H554" s="5"/>
    </row>
    <row r="555" ht="15.75">
      <c r="H555" s="5"/>
    </row>
    <row r="556" ht="15.75">
      <c r="H556" s="5"/>
    </row>
    <row r="557" ht="15.75">
      <c r="H557" s="5"/>
    </row>
    <row r="558" ht="15.75">
      <c r="H558" s="5"/>
    </row>
    <row r="559" ht="15.75">
      <c r="H559" s="5"/>
    </row>
    <row r="560" ht="15.75">
      <c r="H560" s="5"/>
    </row>
    <row r="561" ht="15.75">
      <c r="H561" s="5"/>
    </row>
    <row r="562" ht="15.75">
      <c r="H562" s="5"/>
    </row>
    <row r="563" ht="15.75">
      <c r="H563" s="5"/>
    </row>
    <row r="564" ht="15.75">
      <c r="H564" s="5"/>
    </row>
    <row r="565" ht="15.75">
      <c r="H565" s="5"/>
    </row>
    <row r="566" ht="15.75">
      <c r="H566" s="5"/>
    </row>
    <row r="567" ht="15.75">
      <c r="H567" s="5"/>
    </row>
    <row r="568" ht="15.75">
      <c r="H568" s="5"/>
    </row>
    <row r="569" ht="15.75">
      <c r="H569" s="5"/>
    </row>
  </sheetData>
  <autoFilter ref="A19:I214"/>
  <mergeCells count="2">
    <mergeCell ref="A15:I15"/>
    <mergeCell ref="A16:I16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+</cp:lastModifiedBy>
  <cp:lastPrinted>2013-05-27T05:19:00Z</cp:lastPrinted>
  <dcterms:created xsi:type="dcterms:W3CDTF">2007-08-15T05:41:05Z</dcterms:created>
  <dcterms:modified xsi:type="dcterms:W3CDTF">2013-05-29T13:31:49Z</dcterms:modified>
  <cp:category/>
  <cp:version/>
  <cp:contentType/>
  <cp:contentStatus/>
</cp:coreProperties>
</file>