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60" windowHeight="8460" activeTab="0"/>
  </bookViews>
  <sheets>
    <sheet name="2017" sheetId="1" r:id="rId1"/>
  </sheets>
  <definedNames>
    <definedName name="_xlnm.Print_Titles" localSheetId="0">'2017'!$13:$14</definedName>
    <definedName name="_xlnm.Print_Area" localSheetId="0">'2017'!$A$1:$P$63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<sst xmlns="http://schemas.openxmlformats.org/spreadsheetml/2006/main" count="62" uniqueCount="46">
  <si>
    <t xml:space="preserve">Сергиево-Посадского </t>
  </si>
  <si>
    <t>муниципального района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</si>
  <si>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</si>
  <si>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</si>
  <si>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</si>
  <si>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</si>
  <si>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</si>
  <si>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</si>
  <si>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</si>
  <si>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</si>
  <si>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</si>
  <si>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</si>
  <si>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</si>
  <si>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</si>
  <si>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</si>
  <si>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от                             № 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</si>
  <si>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</si>
  <si>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</si>
  <si>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</si>
  <si>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</si>
  <si>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</si>
  <si>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</si>
  <si>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</si>
  <si>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Реализация основных общеобразовательных программ дошкольгого образования</t>
  </si>
  <si>
    <t>Итого</t>
  </si>
  <si>
    <t>Реализация основных общеобразовательныз программ начального общего образования</t>
  </si>
  <si>
    <t>Реализация основных общеобразовательныз программ среднего общего образования</t>
  </si>
  <si>
    <t>Реализация дополнительных общеобразовательных общеразвивающих программ</t>
  </si>
  <si>
    <t>Реализация дополнительных профессиональных образовательных программ повышения квалификации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</si>
  <si>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</si>
  <si>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</si>
  <si>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</si>
  <si>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</si>
  <si>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</si>
  <si>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муниципальных услуг (выполнение работ) и нормативных затрат на содержание имущества</t>
  </si>
  <si>
    <t>на оказание муниципальными учреждениями образования Сергиево-Посадского муниципального района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</si>
  <si>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</si>
  <si>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</si>
  <si>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</si>
  <si>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</si>
  <si>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 xml:space="preserve"> постановлением Главы</t>
  </si>
  <si>
    <t>Предоставление питания</t>
  </si>
  <si>
    <t>Организация отдыха детей и молодежи</t>
  </si>
  <si>
    <t>Пост.510</t>
  </si>
  <si>
    <t>Утверждены</t>
  </si>
  <si>
    <t>Присмотр и уход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</si>
</sst>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"/>
    <numFmt numFmtId="174" formatCode="0.0"/>
    <numFmt numFmtId="175" formatCode="[$-FC19]d\ mmmm\ yyyy\ &quot;г.&quot;"/>
    <numFmt numFmtId="176" formatCode="#,##0.000"/>
    <numFmt numFmtId="177" formatCode="#,##0.0000"/>
    <numFmt numFmtId="178" formatCode="0.00000"/>
    <numFmt numFmtId="179" formatCode="0.0000"/>
    <numFmt numFmtId="180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13" xfId="0" applyNumberForma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2" fillId="1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2" fillId="12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3" fillId="0" borderId="15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" fontId="3" fillId="12" borderId="15" xfId="0" applyNumberFormat="1" applyFont="1" applyFill="1" applyBorder="1" applyAlignment="1">
      <alignment horizontal="center"/>
    </xf>
    <xf numFmtId="1" fontId="3" fillId="12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" fontId="3" fillId="12" borderId="15" xfId="0" applyNumberFormat="1" applyFont="1" applyFill="1" applyBorder="1" applyAlignment="1">
      <alignment horizontal="center"/>
    </xf>
    <xf numFmtId="4" fontId="3" fillId="12" borderId="1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5" zoomScaleSheetLayoutView="75" workbookViewId="0" topLeftCell="D16">
      <selection activeCell="B16" sqref="B16"/>
    </sheetView>
  </sheetViews>
  <sheetFormatPr defaultColWidth="9.140625" defaultRowHeight="12"/>
  <cols>
    <col min="1" max="1" width="4.57421875" style="2" customWidth="1"/>
    <col min="2" max="2" width="49.8515625" style="2" customWidth="1"/>
    <col min="3" max="3" width="13.28125" style="55" hidden="1" customWidth="1"/>
    <col min="4" max="4" width="18.00390625" style="12" customWidth="1"/>
    <col min="5" max="5" width="12.8515625" style="55" hidden="1" customWidth="1"/>
    <col min="6" max="6" width="21.8515625" style="12" customWidth="1"/>
    <col min="7" max="7" width="16.140625" style="55" hidden="1" customWidth="1"/>
    <col min="8" max="8" width="23.7109375" style="12" customWidth="1"/>
    <col min="9" max="9" width="11.8515625" style="55" hidden="1" customWidth="1"/>
    <col min="10" max="10" width="15.8515625" style="12" customWidth="1"/>
    <col min="11" max="11" width="14.28125" style="24" customWidth="1"/>
    <col min="12" max="12" width="16.28125" style="15" customWidth="1"/>
    <col min="13" max="13" width="19.57421875" style="15" customWidth="1"/>
    <col min="14" max="14" width="19.8515625" style="15" customWidth="1"/>
    <col min="15" max="15" width="22.28125" style="25" customWidth="1"/>
    <col min="16" max="16" width="22.140625" style="0" customWidth="1"/>
    <col min="17" max="17" width="15.8515625" style="0" customWidth="1"/>
    <col min="18" max="18" width="13.8515625" style="0" customWidth="1"/>
  </cols>
  <sheetData>
    <row r="1" spans="3:16" s="12" customFormat="1" ht="14.25">
      <c r="C1" s="55"/>
      <c r="E1" s="55"/>
      <c r="G1" s="55"/>
      <c r="I1" s="55"/>
      <c r="K1" s="24"/>
      <c r="L1" s="15"/>
      <c r="M1" s="15"/>
      <c r="N1" s="95" t="s">
        <v>44</v>
      </c>
      <c r="O1" s="95"/>
      <c r="P1" s="95"/>
    </row>
    <row r="2" spans="3:16" s="12" customFormat="1" ht="14.25">
      <c r="C2" s="55"/>
      <c r="E2" s="55"/>
      <c r="G2" s="55"/>
      <c r="I2" s="55"/>
      <c r="K2" s="24"/>
      <c r="L2" s="15"/>
      <c r="M2" s="15"/>
      <c r="N2" s="95" t="s">
        <v>40</v>
      </c>
      <c r="O2" s="95"/>
      <c r="P2" s="95"/>
    </row>
    <row r="3" spans="3:16" s="12" customFormat="1" ht="14.25">
      <c r="C3" s="55"/>
      <c r="E3" s="55"/>
      <c r="G3" s="55"/>
      <c r="I3" s="55"/>
      <c r="K3" s="24"/>
      <c r="L3" s="15"/>
      <c r="M3" s="15"/>
      <c r="N3" s="95" t="s">
        <v>0</v>
      </c>
      <c r="O3" s="95"/>
      <c r="P3" s="95"/>
    </row>
    <row r="4" spans="3:16" s="12" customFormat="1" ht="14.25">
      <c r="C4" s="55"/>
      <c r="E4" s="55"/>
      <c r="G4" s="55"/>
      <c r="I4" s="55"/>
      <c r="K4" s="24"/>
      <c r="L4" s="15"/>
      <c r="M4" s="15"/>
      <c r="N4" s="95" t="s">
        <v>1</v>
      </c>
      <c r="O4" s="95"/>
      <c r="P4" s="95"/>
    </row>
    <row r="5" spans="3:16" s="12" customFormat="1" ht="14.25">
      <c r="C5" s="55"/>
      <c r="E5" s="55"/>
      <c r="G5" s="55"/>
      <c r="I5" s="55"/>
      <c r="K5" s="24"/>
      <c r="L5" s="15"/>
      <c r="M5" s="15"/>
      <c r="N5" s="90"/>
      <c r="O5" s="90"/>
      <c r="P5" s="89"/>
    </row>
    <row r="6" spans="3:16" s="12" customFormat="1" ht="14.25">
      <c r="C6" s="55"/>
      <c r="E6" s="55"/>
      <c r="G6" s="55"/>
      <c r="I6" s="55"/>
      <c r="K6" s="24"/>
      <c r="L6" s="15"/>
      <c r="M6" s="15"/>
      <c r="N6" s="95" t="s">
        <v>15</v>
      </c>
      <c r="O6" s="95"/>
      <c r="P6" s="95"/>
    </row>
    <row r="7" spans="3:15" s="12" customFormat="1" ht="12.75">
      <c r="C7" s="55"/>
      <c r="E7" s="55"/>
      <c r="G7" s="55"/>
      <c r="I7" s="55"/>
      <c r="K7" s="24"/>
      <c r="L7" s="15"/>
      <c r="M7" s="15"/>
      <c r="N7" s="15"/>
      <c r="O7" s="25"/>
    </row>
    <row r="8" spans="1:18" s="12" customFormat="1" ht="12.75" customHeight="1">
      <c r="A8" s="102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6"/>
      <c r="R8" s="16"/>
    </row>
    <row r="9" spans="1:18" s="12" customFormat="1" ht="12.75" customHeight="1">
      <c r="A9" s="102" t="s">
        <v>35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6"/>
      <c r="R9" s="16"/>
    </row>
    <row r="10" spans="1:18" s="12" customFormat="1" ht="12.75" customHeight="1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6"/>
      <c r="R10" s="16"/>
    </row>
    <row r="11" spans="1:18" s="12" customFormat="1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6"/>
      <c r="R11" s="16"/>
    </row>
    <row r="12" spans="3:15" s="12" customFormat="1" ht="12.75">
      <c r="C12" s="55"/>
      <c r="E12" s="55"/>
      <c r="F12" s="104"/>
      <c r="G12" s="104"/>
      <c r="H12" s="104"/>
      <c r="I12" s="104"/>
      <c r="J12" s="104"/>
      <c r="K12" s="24"/>
      <c r="L12" s="15"/>
      <c r="M12" s="15"/>
      <c r="N12" s="15"/>
      <c r="O12" s="25"/>
    </row>
    <row r="13" spans="1:16" s="12" customFormat="1" ht="48" customHeight="1">
      <c r="A13" s="111" t="s">
        <v>2</v>
      </c>
      <c r="B13" s="112" t="s">
        <v>3</v>
      </c>
      <c r="C13" s="56"/>
      <c r="D13" s="113" t="s">
        <v>4</v>
      </c>
      <c r="E13" s="111"/>
      <c r="F13" s="111"/>
      <c r="G13" s="111"/>
      <c r="H13" s="111"/>
      <c r="I13" s="111"/>
      <c r="J13" s="111"/>
      <c r="K13" s="98" t="s">
        <v>7</v>
      </c>
      <c r="L13" s="99"/>
      <c r="M13" s="98"/>
      <c r="N13" s="99"/>
      <c r="O13" s="100" t="s">
        <v>21</v>
      </c>
      <c r="P13" s="100" t="s">
        <v>8</v>
      </c>
    </row>
    <row r="14" spans="1:16" s="12" customFormat="1" ht="102" customHeight="1">
      <c r="A14" s="111"/>
      <c r="B14" s="112"/>
      <c r="C14" s="57" t="s">
        <v>17</v>
      </c>
      <c r="D14" s="9" t="s">
        <v>18</v>
      </c>
      <c r="E14" s="66" t="s">
        <v>19</v>
      </c>
      <c r="F14" s="9" t="s">
        <v>20</v>
      </c>
      <c r="G14" s="66" t="s">
        <v>14</v>
      </c>
      <c r="H14" s="17" t="s">
        <v>33</v>
      </c>
      <c r="I14" s="68" t="s">
        <v>6</v>
      </c>
      <c r="J14" s="9" t="s">
        <v>11</v>
      </c>
      <c r="K14" s="26" t="s">
        <v>16</v>
      </c>
      <c r="L14" s="18" t="s">
        <v>12</v>
      </c>
      <c r="M14" s="1" t="s">
        <v>9</v>
      </c>
      <c r="N14" s="1" t="s">
        <v>10</v>
      </c>
      <c r="O14" s="101"/>
      <c r="P14" s="101"/>
    </row>
    <row r="15" spans="1:16" s="12" customFormat="1" ht="27" customHeight="1">
      <c r="A15" s="47">
        <v>1</v>
      </c>
      <c r="B15" s="46" t="s">
        <v>23</v>
      </c>
      <c r="C15" s="58"/>
      <c r="D15" s="19"/>
      <c r="E15" s="67"/>
      <c r="F15" s="19"/>
      <c r="G15" s="67"/>
      <c r="H15" s="19"/>
      <c r="I15" s="69"/>
      <c r="J15" s="19"/>
      <c r="K15" s="27"/>
      <c r="L15" s="20"/>
      <c r="M15" s="1"/>
      <c r="N15" s="1"/>
      <c r="O15" s="28"/>
      <c r="P15" s="21"/>
    </row>
    <row r="16" spans="1:16" s="12" customFormat="1" ht="27" customHeight="1">
      <c r="A16" s="47">
        <v>2</v>
      </c>
      <c r="B16" s="46" t="s">
        <v>45</v>
      </c>
      <c r="C16" s="58"/>
      <c r="D16" s="19"/>
      <c r="E16" s="67"/>
      <c r="F16" s="19"/>
      <c r="G16" s="67"/>
      <c r="H16" s="19"/>
      <c r="I16" s="69"/>
      <c r="J16" s="19"/>
      <c r="K16" s="27"/>
      <c r="L16" s="20"/>
      <c r="M16" s="1"/>
      <c r="N16" s="1"/>
      <c r="O16" s="28"/>
      <c r="P16" s="21"/>
    </row>
    <row r="17" spans="1:16" ht="30" customHeight="1">
      <c r="A17" s="31"/>
      <c r="B17" s="4" t="s">
        <v>37</v>
      </c>
      <c r="C17" s="59">
        <f>C18+C19</f>
        <v>1162414</v>
      </c>
      <c r="D17" s="14">
        <f aca="true" t="shared" si="0" ref="D17:D22">C17/I17</f>
        <v>106.96733229042054</v>
      </c>
      <c r="E17" s="59">
        <f>E18+E19</f>
        <v>63672.2</v>
      </c>
      <c r="F17" s="14">
        <f>E17/I17</f>
        <v>5.859225177141806</v>
      </c>
      <c r="G17" s="59">
        <f>G18+G19</f>
        <v>53750</v>
      </c>
      <c r="H17" s="14">
        <f aca="true" t="shared" si="1" ref="H17:H22">G17/I17</f>
        <v>4.946167295481733</v>
      </c>
      <c r="I17" s="70">
        <v>10867</v>
      </c>
      <c r="J17" s="14">
        <f aca="true" t="shared" si="2" ref="J17:J22">(D17+F17+H17)</f>
        <v>117.77272476304408</v>
      </c>
      <c r="K17" s="29">
        <v>10867</v>
      </c>
      <c r="L17" s="11">
        <f aca="true" t="shared" si="3" ref="L17:L24">J17*K17</f>
        <v>1279836.2</v>
      </c>
      <c r="M17" s="11">
        <f>M18+M19</f>
        <v>33745.2</v>
      </c>
      <c r="N17" s="11">
        <f>N18+N19</f>
        <v>23211.3</v>
      </c>
      <c r="O17" s="11">
        <f>O18+O19</f>
        <v>56956.5</v>
      </c>
      <c r="P17" s="6">
        <f aca="true" t="shared" si="4" ref="P17:P22">L17+O17</f>
        <v>1336792.7</v>
      </c>
    </row>
    <row r="18" spans="1:16" ht="12.75">
      <c r="A18" s="32"/>
      <c r="B18" s="3" t="s">
        <v>5</v>
      </c>
      <c r="C18" s="60">
        <v>206826</v>
      </c>
      <c r="D18" s="14">
        <f t="shared" si="0"/>
        <v>19.03248366614521</v>
      </c>
      <c r="E18" s="64">
        <v>63672.2</v>
      </c>
      <c r="F18" s="14">
        <f>E18/I18</f>
        <v>5.859225177141806</v>
      </c>
      <c r="G18" s="64">
        <v>36814</v>
      </c>
      <c r="H18" s="14">
        <f t="shared" si="1"/>
        <v>3.3876874942486426</v>
      </c>
      <c r="I18" s="71">
        <v>10867</v>
      </c>
      <c r="J18" s="14">
        <f t="shared" si="2"/>
        <v>28.27939633753566</v>
      </c>
      <c r="K18" s="27">
        <v>10867</v>
      </c>
      <c r="L18" s="14">
        <f t="shared" si="3"/>
        <v>307312.2</v>
      </c>
      <c r="M18" s="14">
        <v>33745.2</v>
      </c>
      <c r="N18" s="14">
        <v>23211.3</v>
      </c>
      <c r="O18" s="14">
        <f>SUM(M18:N18)</f>
        <v>56956.5</v>
      </c>
      <c r="P18" s="7">
        <f t="shared" si="4"/>
        <v>364268.7</v>
      </c>
    </row>
    <row r="19" spans="1:16" ht="12.75">
      <c r="A19" s="32"/>
      <c r="B19" s="3" t="s">
        <v>13</v>
      </c>
      <c r="C19" s="60">
        <f>159588+724894+71106</f>
        <v>955588</v>
      </c>
      <c r="D19" s="14">
        <f t="shared" si="0"/>
        <v>87.93484862427533</v>
      </c>
      <c r="E19" s="64"/>
      <c r="F19" s="14"/>
      <c r="G19" s="64">
        <v>16936</v>
      </c>
      <c r="H19" s="14">
        <f t="shared" si="1"/>
        <v>1.558479801233091</v>
      </c>
      <c r="I19" s="71">
        <v>10867</v>
      </c>
      <c r="J19" s="14">
        <f t="shared" si="2"/>
        <v>89.49332842550842</v>
      </c>
      <c r="K19" s="27">
        <v>10867</v>
      </c>
      <c r="L19" s="14">
        <f t="shared" si="3"/>
        <v>972524</v>
      </c>
      <c r="M19" s="14"/>
      <c r="N19" s="14"/>
      <c r="O19" s="14"/>
      <c r="P19" s="7">
        <f t="shared" si="4"/>
        <v>972524</v>
      </c>
    </row>
    <row r="20" spans="1:16" s="8" customFormat="1" ht="24" customHeight="1">
      <c r="A20" s="31"/>
      <c r="B20" s="33" t="s">
        <v>38</v>
      </c>
      <c r="C20" s="61">
        <f>C21+C22</f>
        <v>31576.8</v>
      </c>
      <c r="D20" s="14">
        <f t="shared" si="0"/>
        <v>69.55242290748899</v>
      </c>
      <c r="E20" s="61">
        <f>E21+E22</f>
        <v>1408.1</v>
      </c>
      <c r="F20" s="14">
        <f>E20/I20</f>
        <v>3.101541850220264</v>
      </c>
      <c r="G20" s="61">
        <f>G21+G22</f>
        <v>2029.3</v>
      </c>
      <c r="H20" s="14">
        <f t="shared" si="1"/>
        <v>4.469823788546256</v>
      </c>
      <c r="I20" s="70">
        <v>454</v>
      </c>
      <c r="J20" s="14">
        <f t="shared" si="2"/>
        <v>77.1237885462555</v>
      </c>
      <c r="K20" s="29">
        <v>454</v>
      </c>
      <c r="L20" s="34">
        <f t="shared" si="3"/>
        <v>35014.2</v>
      </c>
      <c r="M20" s="34">
        <f>M21+M22</f>
        <v>923.2</v>
      </c>
      <c r="N20" s="34">
        <f>N21+N22</f>
        <v>471.5</v>
      </c>
      <c r="O20" s="34">
        <f>O21+O22</f>
        <v>1394.7</v>
      </c>
      <c r="P20" s="35">
        <f t="shared" si="4"/>
        <v>36408.899999999994</v>
      </c>
    </row>
    <row r="21" spans="1:16" ht="12.75">
      <c r="A21" s="32"/>
      <c r="B21" s="23" t="s">
        <v>5</v>
      </c>
      <c r="C21" s="60">
        <v>3264.3</v>
      </c>
      <c r="D21" s="14">
        <f t="shared" si="0"/>
        <v>7.190088105726873</v>
      </c>
      <c r="E21" s="64">
        <v>1408.1</v>
      </c>
      <c r="F21" s="14">
        <f>E21/I21</f>
        <v>3.101541850220264</v>
      </c>
      <c r="G21" s="64">
        <v>1317.6</v>
      </c>
      <c r="H21" s="14">
        <f t="shared" si="1"/>
        <v>2.902202643171806</v>
      </c>
      <c r="I21" s="71">
        <v>454</v>
      </c>
      <c r="J21" s="14">
        <f t="shared" si="2"/>
        <v>13.193832599118943</v>
      </c>
      <c r="K21" s="27">
        <v>454</v>
      </c>
      <c r="L21" s="14">
        <f t="shared" si="3"/>
        <v>5990</v>
      </c>
      <c r="M21" s="14">
        <v>923.2</v>
      </c>
      <c r="N21" s="14">
        <v>471.5</v>
      </c>
      <c r="O21" s="14">
        <v>1394.7</v>
      </c>
      <c r="P21" s="7">
        <f t="shared" si="4"/>
        <v>7384.7</v>
      </c>
    </row>
    <row r="22" spans="1:16" ht="12.75">
      <c r="A22" s="32"/>
      <c r="B22" s="3" t="s">
        <v>13</v>
      </c>
      <c r="C22" s="60">
        <v>28312.5</v>
      </c>
      <c r="D22" s="14">
        <f t="shared" si="0"/>
        <v>62.36233480176212</v>
      </c>
      <c r="E22" s="64"/>
      <c r="F22" s="14"/>
      <c r="G22" s="64">
        <v>711.7</v>
      </c>
      <c r="H22" s="14">
        <f t="shared" si="1"/>
        <v>1.5676211453744495</v>
      </c>
      <c r="I22" s="71">
        <v>454</v>
      </c>
      <c r="J22" s="14">
        <f t="shared" si="2"/>
        <v>63.92995594713657</v>
      </c>
      <c r="K22" s="27">
        <v>454</v>
      </c>
      <c r="L22" s="14">
        <f t="shared" si="3"/>
        <v>29024.200000000004</v>
      </c>
      <c r="M22" s="14"/>
      <c r="N22" s="14"/>
      <c r="O22" s="14"/>
      <c r="P22" s="7">
        <f t="shared" si="4"/>
        <v>29024.200000000004</v>
      </c>
    </row>
    <row r="23" spans="1:16" ht="12.75">
      <c r="A23" s="32"/>
      <c r="B23" s="3"/>
      <c r="C23" s="59"/>
      <c r="D23" s="11"/>
      <c r="E23" s="59"/>
      <c r="F23" s="11"/>
      <c r="G23" s="59"/>
      <c r="H23" s="11"/>
      <c r="I23" s="70"/>
      <c r="J23" s="11"/>
      <c r="K23" s="29"/>
      <c r="L23" s="11"/>
      <c r="M23" s="11"/>
      <c r="N23" s="11"/>
      <c r="O23" s="11"/>
      <c r="P23" s="6"/>
    </row>
    <row r="24" spans="1:16" ht="19.5" customHeight="1">
      <c r="A24" s="32"/>
      <c r="B24" s="77" t="s">
        <v>24</v>
      </c>
      <c r="C24" s="78">
        <f>C17+C20</f>
        <v>1193990.8</v>
      </c>
      <c r="D24" s="79">
        <f>C24/I24</f>
        <v>105.46690221711863</v>
      </c>
      <c r="E24" s="78">
        <f aca="true" t="shared" si="5" ref="E24:O24">E17+E20</f>
        <v>65080.299999999996</v>
      </c>
      <c r="F24" s="79">
        <f>E24/I24</f>
        <v>5.748635279568942</v>
      </c>
      <c r="G24" s="78">
        <f t="shared" si="5"/>
        <v>55779.3</v>
      </c>
      <c r="H24" s="79">
        <f>G24/I24</f>
        <v>4.927064746930483</v>
      </c>
      <c r="I24" s="80">
        <f t="shared" si="5"/>
        <v>11321</v>
      </c>
      <c r="J24" s="34">
        <f>(D24+F24+H24)</f>
        <v>116.14260224361806</v>
      </c>
      <c r="K24" s="81">
        <f t="shared" si="5"/>
        <v>11321</v>
      </c>
      <c r="L24" s="79">
        <f t="shared" si="3"/>
        <v>1314850.4000000001</v>
      </c>
      <c r="M24" s="82">
        <f t="shared" si="5"/>
        <v>34668.399999999994</v>
      </c>
      <c r="N24" s="82">
        <f t="shared" si="5"/>
        <v>23682.8</v>
      </c>
      <c r="O24" s="82">
        <f t="shared" si="5"/>
        <v>58351.2</v>
      </c>
      <c r="P24" s="82">
        <f>L24+O24</f>
        <v>1373201.6</v>
      </c>
    </row>
    <row r="25" spans="1:16" ht="16.5" customHeight="1">
      <c r="A25" s="32"/>
      <c r="B25" s="23"/>
      <c r="C25" s="63"/>
      <c r="D25" s="14"/>
      <c r="E25" s="64"/>
      <c r="F25" s="14"/>
      <c r="G25" s="64"/>
      <c r="H25" s="14"/>
      <c r="I25" s="71"/>
      <c r="J25" s="14"/>
      <c r="K25" s="27"/>
      <c r="L25" s="14"/>
      <c r="M25" s="14"/>
      <c r="N25" s="14"/>
      <c r="O25" s="14"/>
      <c r="P25" s="7"/>
    </row>
    <row r="26" spans="1:16" ht="16.5" customHeight="1">
      <c r="A26" s="32"/>
      <c r="B26" s="23"/>
      <c r="C26" s="63"/>
      <c r="D26" s="14"/>
      <c r="E26" s="64"/>
      <c r="F26" s="14"/>
      <c r="G26" s="64"/>
      <c r="H26" s="14"/>
      <c r="I26" s="71"/>
      <c r="J26" s="14"/>
      <c r="K26" s="27"/>
      <c r="L26" s="14"/>
      <c r="M26" s="14"/>
      <c r="N26" s="14"/>
      <c r="O26" s="14"/>
      <c r="P26" s="7"/>
    </row>
    <row r="27" spans="1:16" ht="16.5" customHeight="1">
      <c r="A27" s="32"/>
      <c r="B27" s="23"/>
      <c r="C27" s="63"/>
      <c r="D27" s="14"/>
      <c r="E27" s="64"/>
      <c r="F27" s="14"/>
      <c r="G27" s="64"/>
      <c r="H27" s="14"/>
      <c r="I27" s="71"/>
      <c r="J27" s="14"/>
      <c r="K27" s="27"/>
      <c r="L27" s="14"/>
      <c r="M27" s="14"/>
      <c r="N27" s="14"/>
      <c r="O27" s="14"/>
      <c r="P27" s="7"/>
    </row>
    <row r="28" spans="1:16" ht="28.5" customHeight="1">
      <c r="A28" s="41">
        <v>3</v>
      </c>
      <c r="B28" s="48" t="s">
        <v>25</v>
      </c>
      <c r="C28" s="59"/>
      <c r="D28" s="11"/>
      <c r="E28" s="59"/>
      <c r="F28" s="11"/>
      <c r="G28" s="59"/>
      <c r="H28" s="11"/>
      <c r="I28" s="70"/>
      <c r="J28" s="11"/>
      <c r="K28" s="29"/>
      <c r="L28" s="11"/>
      <c r="M28" s="11"/>
      <c r="N28" s="11"/>
      <c r="O28" s="11"/>
      <c r="P28" s="6"/>
    </row>
    <row r="29" spans="1:16" ht="15" customHeight="1">
      <c r="A29" s="37"/>
      <c r="B29" s="4"/>
      <c r="C29" s="59">
        <f>C30+C31</f>
        <v>620253.3</v>
      </c>
      <c r="D29" s="11">
        <f>C29/I29</f>
        <v>62.60758049863733</v>
      </c>
      <c r="E29" s="59">
        <f>E30+E31</f>
        <v>30727</v>
      </c>
      <c r="F29" s="11">
        <f>E29/I29</f>
        <v>3.101544362571919</v>
      </c>
      <c r="G29" s="59">
        <f>G30+G31</f>
        <v>51324.9</v>
      </c>
      <c r="H29" s="11">
        <f>G29/I29</f>
        <v>5.180670233168467</v>
      </c>
      <c r="I29" s="70">
        <v>9907</v>
      </c>
      <c r="J29" s="11">
        <f>(D29+F29+H29)</f>
        <v>70.88979509437772</v>
      </c>
      <c r="K29" s="29">
        <v>9907</v>
      </c>
      <c r="L29" s="11">
        <f>J29*K29</f>
        <v>702305.2000000001</v>
      </c>
      <c r="M29" s="11">
        <f>M30+M31</f>
        <v>20146.2</v>
      </c>
      <c r="N29" s="11">
        <f>N30+N31</f>
        <v>10288.5</v>
      </c>
      <c r="O29" s="11">
        <f>O30+O31</f>
        <v>30434.7</v>
      </c>
      <c r="P29" s="35">
        <f>L29+O29</f>
        <v>732739.9</v>
      </c>
    </row>
    <row r="30" spans="1:16" ht="12.75" customHeight="1">
      <c r="A30" s="37"/>
      <c r="B30" s="23" t="s">
        <v>5</v>
      </c>
      <c r="C30" s="64">
        <v>2430.3</v>
      </c>
      <c r="D30" s="14">
        <f>C30/I30</f>
        <v>0.24531139598263857</v>
      </c>
      <c r="E30" s="64">
        <v>30727</v>
      </c>
      <c r="F30" s="14">
        <f>E30/I30</f>
        <v>3.101544362571919</v>
      </c>
      <c r="G30" s="64">
        <v>28753.2</v>
      </c>
      <c r="H30" s="14">
        <f>G30/I30</f>
        <v>2.9023114969213686</v>
      </c>
      <c r="I30" s="71">
        <v>9907</v>
      </c>
      <c r="J30" s="14">
        <f>(D30+F30+H30)</f>
        <v>6.2491672554759266</v>
      </c>
      <c r="K30" s="27">
        <v>9907</v>
      </c>
      <c r="L30" s="14">
        <f>J30*K30</f>
        <v>61910.50000000001</v>
      </c>
      <c r="M30" s="14">
        <v>20146.2</v>
      </c>
      <c r="N30" s="14">
        <v>10288.5</v>
      </c>
      <c r="O30" s="14">
        <v>30434.7</v>
      </c>
      <c r="P30" s="53">
        <f>L30+O30</f>
        <v>92345.20000000001</v>
      </c>
    </row>
    <row r="31" spans="1:16" ht="12" customHeight="1">
      <c r="A31" s="37"/>
      <c r="B31" s="3" t="s">
        <v>13</v>
      </c>
      <c r="C31" s="64">
        <v>617823</v>
      </c>
      <c r="D31" s="14">
        <f>C31/I31</f>
        <v>62.362269102654686</v>
      </c>
      <c r="E31" s="64"/>
      <c r="F31" s="14"/>
      <c r="G31" s="64">
        <v>22571.7</v>
      </c>
      <c r="H31" s="14">
        <f>G31/I31</f>
        <v>2.2783587362470983</v>
      </c>
      <c r="I31" s="71">
        <v>9907</v>
      </c>
      <c r="J31" s="14">
        <f>(D31+F31+H31)</f>
        <v>64.64062783890178</v>
      </c>
      <c r="K31" s="27">
        <v>9907</v>
      </c>
      <c r="L31" s="14">
        <f>J31*K31</f>
        <v>640394.7</v>
      </c>
      <c r="M31" s="14"/>
      <c r="N31" s="14"/>
      <c r="O31" s="14"/>
      <c r="P31" s="53">
        <f>L31+O31</f>
        <v>640394.7</v>
      </c>
    </row>
    <row r="32" spans="1:16" ht="12" customHeight="1">
      <c r="A32" s="32"/>
      <c r="B32" s="3"/>
      <c r="C32" s="60"/>
      <c r="D32" s="14"/>
      <c r="E32" s="64"/>
      <c r="F32" s="14"/>
      <c r="G32" s="64"/>
      <c r="H32" s="14"/>
      <c r="I32" s="71"/>
      <c r="J32" s="14"/>
      <c r="K32" s="27"/>
      <c r="L32" s="14"/>
      <c r="M32" s="14"/>
      <c r="N32" s="14"/>
      <c r="O32" s="14"/>
      <c r="P32" s="7"/>
    </row>
    <row r="33" spans="1:16" ht="33" customHeight="1">
      <c r="A33" s="88">
        <v>4</v>
      </c>
      <c r="B33" s="48" t="s">
        <v>29</v>
      </c>
      <c r="C33" s="60"/>
      <c r="D33" s="14"/>
      <c r="E33" s="64"/>
      <c r="F33" s="14"/>
      <c r="G33" s="64"/>
      <c r="H33" s="14"/>
      <c r="I33" s="71"/>
      <c r="J33" s="14"/>
      <c r="K33" s="27"/>
      <c r="L33" s="14"/>
      <c r="M33" s="14"/>
      <c r="N33" s="14"/>
      <c r="O33" s="11"/>
      <c r="P33" s="7"/>
    </row>
    <row r="34" spans="1:16" ht="12.75" customHeight="1">
      <c r="A34" s="32"/>
      <c r="B34" s="4"/>
      <c r="C34" s="62">
        <f>C35+C36</f>
        <v>700601.3</v>
      </c>
      <c r="D34" s="11">
        <f>C34/I34</f>
        <v>62.47559300873908</v>
      </c>
      <c r="E34" s="62">
        <f>E35+E36</f>
        <v>34780.7</v>
      </c>
      <c r="F34" s="11">
        <f>E34/I34</f>
        <v>3.1015427144640624</v>
      </c>
      <c r="G34" s="62">
        <f>G35+G36</f>
        <v>58096</v>
      </c>
      <c r="H34" s="11">
        <f>G34/I34</f>
        <v>5.180667023363653</v>
      </c>
      <c r="I34" s="72">
        <v>11214</v>
      </c>
      <c r="J34" s="11">
        <f>D34+F34+H34</f>
        <v>70.7578027465668</v>
      </c>
      <c r="K34" s="30">
        <v>11214</v>
      </c>
      <c r="L34" s="11">
        <f>J34*K34</f>
        <v>793478</v>
      </c>
      <c r="M34" s="28">
        <f>M35+M36</f>
        <v>22804.1</v>
      </c>
      <c r="N34" s="28">
        <f>N35+N36</f>
        <v>11645.8</v>
      </c>
      <c r="O34" s="28">
        <f>O35+O36</f>
        <v>34449.899999999994</v>
      </c>
      <c r="P34" s="6">
        <f>P35+P36</f>
        <v>827927.9</v>
      </c>
    </row>
    <row r="35" spans="1:16" ht="12.75" customHeight="1">
      <c r="A35" s="32"/>
      <c r="B35" s="23" t="s">
        <v>5</v>
      </c>
      <c r="C35" s="60">
        <v>1270.8</v>
      </c>
      <c r="D35" s="14">
        <f>C35/I35</f>
        <v>0.11332263242375601</v>
      </c>
      <c r="E35" s="64">
        <v>34780.7</v>
      </c>
      <c r="F35" s="14">
        <f>E35/I35</f>
        <v>3.1015427144640624</v>
      </c>
      <c r="G35" s="64">
        <v>32546.5</v>
      </c>
      <c r="H35" s="11">
        <f>G35/I35</f>
        <v>2.90230961298377</v>
      </c>
      <c r="I35" s="71">
        <v>11214</v>
      </c>
      <c r="J35" s="14">
        <f>D35+F35+H35</f>
        <v>6.117174959871589</v>
      </c>
      <c r="K35" s="27">
        <v>11214</v>
      </c>
      <c r="L35" s="14">
        <f>J35*K35</f>
        <v>68598</v>
      </c>
      <c r="M35" s="14">
        <v>22804.1</v>
      </c>
      <c r="N35" s="14">
        <v>11645.8</v>
      </c>
      <c r="O35" s="14">
        <f>SUM(M35:N35)</f>
        <v>34449.899999999994</v>
      </c>
      <c r="P35" s="7">
        <f>L35+O35</f>
        <v>103047.9</v>
      </c>
    </row>
    <row r="36" spans="1:16" ht="12" customHeight="1">
      <c r="A36" s="32"/>
      <c r="B36" s="3" t="s">
        <v>13</v>
      </c>
      <c r="C36" s="60">
        <v>699330.5</v>
      </c>
      <c r="D36" s="14">
        <f>C36/I36</f>
        <v>62.36227037631532</v>
      </c>
      <c r="E36" s="64"/>
      <c r="F36" s="14"/>
      <c r="G36" s="64">
        <v>25549.5</v>
      </c>
      <c r="H36" s="11">
        <f>G36/I36</f>
        <v>2.2783574103798823</v>
      </c>
      <c r="I36" s="71">
        <v>11214</v>
      </c>
      <c r="J36" s="14">
        <f>D36+F36+H36</f>
        <v>64.6406277866952</v>
      </c>
      <c r="K36" s="27">
        <v>11214</v>
      </c>
      <c r="L36" s="14">
        <f>J36*K36</f>
        <v>724880</v>
      </c>
      <c r="M36" s="14"/>
      <c r="N36" s="14"/>
      <c r="O36" s="11"/>
      <c r="P36" s="7">
        <f>L36+O36</f>
        <v>724880</v>
      </c>
    </row>
    <row r="37" spans="1:16" s="12" customFormat="1" ht="12.75">
      <c r="A37" s="36"/>
      <c r="B37" s="10"/>
      <c r="C37" s="59"/>
      <c r="D37" s="11"/>
      <c r="E37" s="59"/>
      <c r="F37" s="11"/>
      <c r="G37" s="59"/>
      <c r="H37" s="11"/>
      <c r="I37" s="70"/>
      <c r="J37" s="11"/>
      <c r="K37" s="29"/>
      <c r="L37" s="11"/>
      <c r="M37" s="11"/>
      <c r="N37" s="11"/>
      <c r="O37" s="11"/>
      <c r="P37" s="11"/>
    </row>
    <row r="38" spans="1:16" s="12" customFormat="1" ht="27.75" customHeight="1">
      <c r="A38" s="49">
        <v>5</v>
      </c>
      <c r="B38" s="48" t="s">
        <v>26</v>
      </c>
      <c r="C38" s="60"/>
      <c r="D38" s="14"/>
      <c r="E38" s="64"/>
      <c r="F38" s="14"/>
      <c r="G38" s="64"/>
      <c r="H38" s="14"/>
      <c r="I38" s="71"/>
      <c r="J38" s="14"/>
      <c r="K38" s="27"/>
      <c r="L38" s="14"/>
      <c r="M38" s="14"/>
      <c r="N38" s="14"/>
      <c r="O38" s="14"/>
      <c r="P38" s="14"/>
    </row>
    <row r="39" spans="1:16" s="12" customFormat="1" ht="17.25" customHeight="1">
      <c r="A39" s="38"/>
      <c r="B39" s="4"/>
      <c r="C39" s="62">
        <f>C40+C41</f>
        <v>132208</v>
      </c>
      <c r="D39" s="11">
        <f>C39/I39</f>
        <v>62.362264150943396</v>
      </c>
      <c r="E39" s="62">
        <f>E40+E41</f>
        <v>6575.3</v>
      </c>
      <c r="F39" s="11">
        <f>E39/I39</f>
        <v>3.101556603773585</v>
      </c>
      <c r="G39" s="62">
        <v>10983</v>
      </c>
      <c r="H39" s="11">
        <f>G39/I39</f>
        <v>5.180660377358491</v>
      </c>
      <c r="I39" s="70">
        <v>2120</v>
      </c>
      <c r="J39" s="11">
        <f>D39+F39+H39</f>
        <v>70.64448113207547</v>
      </c>
      <c r="K39" s="29">
        <v>2120</v>
      </c>
      <c r="L39" s="11">
        <f>J39*K39</f>
        <v>149766.3</v>
      </c>
      <c r="M39" s="28">
        <f>M40+M41</f>
        <v>4311.1</v>
      </c>
      <c r="N39" s="28">
        <f>N40+N41</f>
        <v>2201.6</v>
      </c>
      <c r="O39" s="11">
        <f>SUM(M39:N39)</f>
        <v>6512.700000000001</v>
      </c>
      <c r="P39" s="28">
        <f>P40+P41</f>
        <v>156279</v>
      </c>
    </row>
    <row r="40" spans="1:16" s="12" customFormat="1" ht="17.25" customHeight="1">
      <c r="A40" s="36"/>
      <c r="B40" s="23" t="s">
        <v>5</v>
      </c>
      <c r="C40" s="60"/>
      <c r="D40" s="11"/>
      <c r="E40" s="64">
        <v>6575.3</v>
      </c>
      <c r="F40" s="11">
        <f>E40/I40</f>
        <v>3.101556603773585</v>
      </c>
      <c r="G40" s="64">
        <v>6152.9</v>
      </c>
      <c r="H40" s="11">
        <f>G40/I40</f>
        <v>2.9023113207547167</v>
      </c>
      <c r="I40" s="71">
        <v>2120</v>
      </c>
      <c r="J40" s="14">
        <f>D40+F40+H40</f>
        <v>6.0038679245283015</v>
      </c>
      <c r="K40" s="27">
        <v>2120</v>
      </c>
      <c r="L40" s="14">
        <f>J40*K40</f>
        <v>12728.199999999999</v>
      </c>
      <c r="M40" s="14">
        <v>4311.1</v>
      </c>
      <c r="N40" s="14">
        <v>2201.6</v>
      </c>
      <c r="O40" s="11">
        <f>SUM(M40:N40)</f>
        <v>6512.700000000001</v>
      </c>
      <c r="P40" s="7">
        <f>L40+O40</f>
        <v>19240.9</v>
      </c>
    </row>
    <row r="41" spans="1:16" ht="12.75">
      <c r="A41" s="32"/>
      <c r="B41" s="3" t="s">
        <v>13</v>
      </c>
      <c r="C41" s="64">
        <v>132208</v>
      </c>
      <c r="D41" s="11">
        <f>C41/I41</f>
        <v>62.362264150943396</v>
      </c>
      <c r="E41" s="64"/>
      <c r="F41" s="14"/>
      <c r="G41" s="64">
        <v>4830.1</v>
      </c>
      <c r="H41" s="11">
        <f>G41/I41</f>
        <v>2.2783490566037736</v>
      </c>
      <c r="I41" s="71">
        <v>2120</v>
      </c>
      <c r="J41" s="14">
        <f>D41+F41+H41</f>
        <v>64.64061320754718</v>
      </c>
      <c r="K41" s="27">
        <v>2120</v>
      </c>
      <c r="L41" s="14">
        <f>J41*K41</f>
        <v>137038.1</v>
      </c>
      <c r="M41" s="11"/>
      <c r="N41" s="11"/>
      <c r="O41" s="11"/>
      <c r="P41" s="7">
        <f>L41+O41</f>
        <v>137038.1</v>
      </c>
    </row>
    <row r="42" spans="1:16" ht="12">
      <c r="A42" s="39"/>
      <c r="B42" s="3"/>
      <c r="C42" s="60"/>
      <c r="D42" s="14"/>
      <c r="E42" s="64"/>
      <c r="F42" s="14"/>
      <c r="G42" s="64"/>
      <c r="H42" s="14"/>
      <c r="I42" s="71"/>
      <c r="J42" s="14"/>
      <c r="K42" s="27"/>
      <c r="L42" s="14"/>
      <c r="M42" s="14"/>
      <c r="N42" s="14"/>
      <c r="O42" s="14"/>
      <c r="P42" s="7"/>
    </row>
    <row r="43" spans="1:16" ht="20.25" customHeight="1">
      <c r="A43" s="50">
        <v>6</v>
      </c>
      <c r="B43" s="48" t="s">
        <v>41</v>
      </c>
      <c r="C43" s="60"/>
      <c r="D43" s="14"/>
      <c r="E43" s="64"/>
      <c r="F43" s="14"/>
      <c r="G43" s="64"/>
      <c r="H43" s="14"/>
      <c r="I43" s="71"/>
      <c r="J43" s="14"/>
      <c r="K43" s="27"/>
      <c r="L43" s="14"/>
      <c r="M43" s="14"/>
      <c r="N43" s="14"/>
      <c r="O43" s="14"/>
      <c r="P43" s="7"/>
    </row>
    <row r="44" spans="1:16" ht="16.5" customHeight="1">
      <c r="A44" s="37"/>
      <c r="B44" s="4" t="s">
        <v>31</v>
      </c>
      <c r="C44" s="60"/>
      <c r="D44" s="14"/>
      <c r="E44" s="64"/>
      <c r="F44" s="14"/>
      <c r="G44" s="59">
        <f>G45+G46</f>
        <v>107076.2</v>
      </c>
      <c r="H44" s="11">
        <f>G44/I44</f>
        <v>4.8724153622133235</v>
      </c>
      <c r="I44" s="70">
        <f>SUM(I45:I46)</f>
        <v>21976</v>
      </c>
      <c r="J44" s="52">
        <v>4.87</v>
      </c>
      <c r="K44" s="29">
        <f>SUM(K45:K46)</f>
        <v>21976</v>
      </c>
      <c r="L44" s="11">
        <v>107076.2</v>
      </c>
      <c r="M44" s="14"/>
      <c r="N44" s="14"/>
      <c r="O44" s="14"/>
      <c r="P44" s="75">
        <f>SUM(P45:P46)</f>
        <v>107076.2</v>
      </c>
    </row>
    <row r="45" spans="1:16" ht="12.75">
      <c r="A45" s="32"/>
      <c r="B45" s="23" t="s">
        <v>5</v>
      </c>
      <c r="C45" s="59"/>
      <c r="D45" s="11"/>
      <c r="E45" s="59"/>
      <c r="F45" s="11"/>
      <c r="G45" s="64">
        <v>5248.2</v>
      </c>
      <c r="H45" s="14">
        <f>G45/I45</f>
        <v>19.43777777777778</v>
      </c>
      <c r="I45" s="71">
        <v>270</v>
      </c>
      <c r="J45" s="14">
        <v>19.44</v>
      </c>
      <c r="K45" s="27">
        <v>270</v>
      </c>
      <c r="L45" s="14">
        <v>5248.2</v>
      </c>
      <c r="M45" s="11"/>
      <c r="N45" s="11"/>
      <c r="O45" s="11"/>
      <c r="P45" s="42">
        <v>5248.2</v>
      </c>
    </row>
    <row r="46" spans="1:16" ht="12">
      <c r="A46" s="32"/>
      <c r="B46" s="3" t="s">
        <v>13</v>
      </c>
      <c r="C46" s="60"/>
      <c r="D46" s="14"/>
      <c r="E46" s="64"/>
      <c r="F46" s="14"/>
      <c r="G46" s="64">
        <v>101828</v>
      </c>
      <c r="H46" s="14">
        <f>G46/I46</f>
        <v>4.691237445867502</v>
      </c>
      <c r="I46" s="71">
        <v>21706</v>
      </c>
      <c r="J46" s="14">
        <v>4.69</v>
      </c>
      <c r="K46" s="27">
        <v>21706</v>
      </c>
      <c r="L46" s="14">
        <v>101828</v>
      </c>
      <c r="M46" s="14"/>
      <c r="N46" s="14"/>
      <c r="O46" s="14"/>
      <c r="P46" s="42">
        <v>101828</v>
      </c>
    </row>
    <row r="47" spans="1:16" ht="12">
      <c r="A47" s="32"/>
      <c r="B47" s="3"/>
      <c r="C47" s="60"/>
      <c r="D47" s="14"/>
      <c r="E47" s="64"/>
      <c r="F47" s="14"/>
      <c r="G47" s="64"/>
      <c r="H47" s="14"/>
      <c r="I47" s="71"/>
      <c r="J47" s="14"/>
      <c r="K47" s="27"/>
      <c r="L47" s="14"/>
      <c r="M47" s="14"/>
      <c r="N47" s="14"/>
      <c r="O47" s="14"/>
      <c r="P47" s="7"/>
    </row>
    <row r="48" spans="1:16" ht="21.75" customHeight="1">
      <c r="A48" s="50">
        <v>7</v>
      </c>
      <c r="B48" s="48" t="s">
        <v>42</v>
      </c>
      <c r="C48" s="60"/>
      <c r="D48" s="14"/>
      <c r="E48" s="64"/>
      <c r="F48" s="14"/>
      <c r="G48" s="64"/>
      <c r="H48" s="14"/>
      <c r="I48" s="71"/>
      <c r="J48" s="14"/>
      <c r="K48" s="27"/>
      <c r="L48" s="14"/>
      <c r="M48" s="14"/>
      <c r="N48" s="14"/>
      <c r="O48" s="14"/>
      <c r="P48" s="7"/>
    </row>
    <row r="49" spans="1:16" ht="13.5" customHeight="1">
      <c r="A49" s="40"/>
      <c r="B49" s="4" t="s">
        <v>32</v>
      </c>
      <c r="C49" s="60"/>
      <c r="D49" s="14"/>
      <c r="E49" s="64"/>
      <c r="F49" s="14"/>
      <c r="G49" s="59">
        <v>6484.7</v>
      </c>
      <c r="H49" s="14">
        <f>G49/I49</f>
        <v>2.9079372197309414</v>
      </c>
      <c r="I49" s="70">
        <v>2230</v>
      </c>
      <c r="J49" s="11">
        <v>2.91</v>
      </c>
      <c r="K49" s="29">
        <v>2230</v>
      </c>
      <c r="L49" s="11">
        <v>6484.7</v>
      </c>
      <c r="M49" s="11"/>
      <c r="N49" s="11"/>
      <c r="O49" s="11"/>
      <c r="P49" s="11">
        <v>6484.7</v>
      </c>
    </row>
    <row r="50" spans="1:16" ht="12">
      <c r="A50" s="32"/>
      <c r="B50" s="23" t="s">
        <v>5</v>
      </c>
      <c r="C50" s="60"/>
      <c r="D50" s="14"/>
      <c r="E50" s="64"/>
      <c r="F50" s="14"/>
      <c r="G50" s="64">
        <v>6484.7</v>
      </c>
      <c r="H50" s="14">
        <f>G50/I50</f>
        <v>2.9079372197309414</v>
      </c>
      <c r="I50" s="71">
        <v>2230</v>
      </c>
      <c r="J50" s="14">
        <v>2.91</v>
      </c>
      <c r="K50" s="27">
        <v>2230</v>
      </c>
      <c r="L50" s="14">
        <v>6484.7</v>
      </c>
      <c r="M50" s="14"/>
      <c r="N50" s="14"/>
      <c r="O50" s="14"/>
      <c r="P50" s="14">
        <v>6484.7</v>
      </c>
    </row>
    <row r="51" spans="1:17" ht="12">
      <c r="A51" s="32"/>
      <c r="B51" s="3" t="s">
        <v>13</v>
      </c>
      <c r="C51" s="60"/>
      <c r="D51" s="14"/>
      <c r="E51" s="64"/>
      <c r="F51" s="14"/>
      <c r="G51" s="64"/>
      <c r="H51" s="14"/>
      <c r="I51" s="71"/>
      <c r="J51" s="14"/>
      <c r="K51" s="27"/>
      <c r="L51" s="14"/>
      <c r="M51" s="14"/>
      <c r="N51" s="14"/>
      <c r="O51" s="14"/>
      <c r="P51" s="7"/>
      <c r="Q51" s="22"/>
    </row>
    <row r="52" spans="1:18" ht="12">
      <c r="A52" s="32"/>
      <c r="B52" s="3"/>
      <c r="C52" s="60"/>
      <c r="D52" s="14"/>
      <c r="E52" s="64"/>
      <c r="F52" s="14"/>
      <c r="G52" s="64"/>
      <c r="H52" s="14"/>
      <c r="I52" s="71"/>
      <c r="J52" s="14"/>
      <c r="K52" s="27"/>
      <c r="L52" s="14"/>
      <c r="M52" s="14"/>
      <c r="N52" s="14"/>
      <c r="O52" s="14"/>
      <c r="P52" s="7"/>
      <c r="Q52" s="54"/>
      <c r="R52" s="22"/>
    </row>
    <row r="53" spans="1:18" ht="36" customHeight="1">
      <c r="A53" s="50">
        <v>8</v>
      </c>
      <c r="B53" s="48" t="s">
        <v>27</v>
      </c>
      <c r="C53" s="59"/>
      <c r="D53" s="11"/>
      <c r="E53" s="59"/>
      <c r="F53" s="11"/>
      <c r="G53" s="59"/>
      <c r="H53" s="11"/>
      <c r="I53" s="70"/>
      <c r="J53" s="11"/>
      <c r="K53" s="29"/>
      <c r="L53" s="11"/>
      <c r="M53" s="11"/>
      <c r="N53" s="11"/>
      <c r="O53" s="11"/>
      <c r="P53" s="6"/>
      <c r="Q53" s="54"/>
      <c r="R53" s="22"/>
    </row>
    <row r="54" spans="1:16" ht="16.5" customHeight="1">
      <c r="A54" s="41"/>
      <c r="B54" s="4" t="s">
        <v>39</v>
      </c>
      <c r="C54" s="59">
        <f aca="true" t="shared" si="6" ref="C54:P54">C55+C56</f>
        <v>142679.8</v>
      </c>
      <c r="D54" s="11">
        <f t="shared" si="6"/>
        <v>13.375813255835753</v>
      </c>
      <c r="E54" s="59">
        <f t="shared" si="6"/>
        <v>1903.1</v>
      </c>
      <c r="F54" s="11">
        <f t="shared" si="6"/>
        <v>0.17841004968594731</v>
      </c>
      <c r="G54" s="59">
        <f t="shared" si="6"/>
        <v>4718.3</v>
      </c>
      <c r="H54" s="11">
        <f t="shared" si="6"/>
        <v>0.44232680228742854</v>
      </c>
      <c r="I54" s="72">
        <v>10667</v>
      </c>
      <c r="J54" s="11">
        <f t="shared" si="6"/>
        <v>13.99655010780913</v>
      </c>
      <c r="K54" s="30">
        <v>10667</v>
      </c>
      <c r="L54" s="11">
        <f t="shared" si="6"/>
        <v>149301.19999999998</v>
      </c>
      <c r="M54" s="11">
        <f t="shared" si="6"/>
        <v>1175.3</v>
      </c>
      <c r="N54" s="11">
        <f t="shared" si="6"/>
        <v>994.6</v>
      </c>
      <c r="O54" s="11">
        <f t="shared" si="6"/>
        <v>2169.9</v>
      </c>
      <c r="P54" s="11">
        <f t="shared" si="6"/>
        <v>151471.09999999998</v>
      </c>
    </row>
    <row r="55" spans="1:16" ht="12">
      <c r="A55" s="32"/>
      <c r="B55" s="23" t="s">
        <v>5</v>
      </c>
      <c r="C55" s="60">
        <v>142679.8</v>
      </c>
      <c r="D55" s="14">
        <f>C55/I55</f>
        <v>13.375813255835753</v>
      </c>
      <c r="E55" s="64">
        <v>1903.1</v>
      </c>
      <c r="F55" s="14">
        <f>E55/I55</f>
        <v>0.17841004968594731</v>
      </c>
      <c r="G55" s="64">
        <v>4718.3</v>
      </c>
      <c r="H55" s="14">
        <f>G55/I55</f>
        <v>0.44232680228742854</v>
      </c>
      <c r="I55" s="71">
        <v>10667</v>
      </c>
      <c r="J55" s="14">
        <f>D55+F55+H55</f>
        <v>13.99655010780913</v>
      </c>
      <c r="K55" s="27">
        <v>10667</v>
      </c>
      <c r="L55" s="14">
        <f>J55*K55</f>
        <v>149301.19999999998</v>
      </c>
      <c r="M55" s="14">
        <v>1175.3</v>
      </c>
      <c r="N55" s="14">
        <v>994.6</v>
      </c>
      <c r="O55" s="14">
        <f>M55+N55</f>
        <v>2169.9</v>
      </c>
      <c r="P55" s="7">
        <f>L55+O55</f>
        <v>151471.09999999998</v>
      </c>
    </row>
    <row r="56" spans="1:16" ht="12">
      <c r="A56" s="32"/>
      <c r="B56" s="3" t="s">
        <v>13</v>
      </c>
      <c r="C56" s="64"/>
      <c r="D56" s="14"/>
      <c r="E56" s="64"/>
      <c r="F56" s="14"/>
      <c r="G56" s="64"/>
      <c r="H56" s="14"/>
      <c r="I56" s="71"/>
      <c r="J56" s="14"/>
      <c r="K56" s="27"/>
      <c r="L56" s="14"/>
      <c r="M56" s="14"/>
      <c r="N56" s="14"/>
      <c r="O56" s="14"/>
      <c r="P56" s="7"/>
    </row>
    <row r="57" spans="1:16" ht="12.75">
      <c r="A57" s="32"/>
      <c r="B57" s="3"/>
      <c r="C57" s="59"/>
      <c r="D57" s="11"/>
      <c r="E57" s="59"/>
      <c r="F57" s="11"/>
      <c r="G57" s="59"/>
      <c r="H57" s="11"/>
      <c r="I57" s="70"/>
      <c r="J57" s="11"/>
      <c r="K57" s="29"/>
      <c r="L57" s="11"/>
      <c r="M57" s="11"/>
      <c r="N57" s="11"/>
      <c r="O57" s="11"/>
      <c r="P57" s="6"/>
    </row>
    <row r="58" spans="1:16" ht="36" customHeight="1">
      <c r="A58" s="51">
        <v>9</v>
      </c>
      <c r="B58" s="48" t="s">
        <v>28</v>
      </c>
      <c r="C58" s="105"/>
      <c r="D58" s="91"/>
      <c r="E58" s="107"/>
      <c r="F58" s="91"/>
      <c r="G58" s="107"/>
      <c r="H58" s="91"/>
      <c r="I58" s="96"/>
      <c r="J58" s="91"/>
      <c r="K58" s="109"/>
      <c r="L58" s="91"/>
      <c r="M58" s="91"/>
      <c r="N58" s="91"/>
      <c r="O58" s="91"/>
      <c r="P58" s="93"/>
    </row>
    <row r="59" spans="1:16" ht="102.75" customHeight="1">
      <c r="A59" s="51">
        <v>10</v>
      </c>
      <c r="B59" s="48" t="s">
        <v>36</v>
      </c>
      <c r="C59" s="106"/>
      <c r="D59" s="92"/>
      <c r="E59" s="108"/>
      <c r="F59" s="92"/>
      <c r="G59" s="108"/>
      <c r="H59" s="92"/>
      <c r="I59" s="97"/>
      <c r="J59" s="92"/>
      <c r="K59" s="110"/>
      <c r="L59" s="92"/>
      <c r="M59" s="92"/>
      <c r="N59" s="92"/>
      <c r="O59" s="92"/>
      <c r="P59" s="94"/>
    </row>
    <row r="60" spans="1:17" s="8" customFormat="1" ht="19.5" customHeight="1">
      <c r="A60" s="83"/>
      <c r="B60" s="84" t="s">
        <v>30</v>
      </c>
      <c r="C60" s="85">
        <f>C61+C62</f>
        <v>9366.8</v>
      </c>
      <c r="D60" s="86">
        <f>D61+D62</f>
        <v>69.90149253731343</v>
      </c>
      <c r="E60" s="85"/>
      <c r="F60" s="86"/>
      <c r="G60" s="85">
        <f>G61+G62</f>
        <v>4615.5</v>
      </c>
      <c r="H60" s="86">
        <f>H61+H62</f>
        <v>34.44402985074627</v>
      </c>
      <c r="I60" s="73">
        <f>I61+I62</f>
        <v>134</v>
      </c>
      <c r="J60" s="44">
        <f aca="true" t="shared" si="7" ref="J60:P60">J61+J62</f>
        <v>104.34552238805969</v>
      </c>
      <c r="K60" s="45">
        <f t="shared" si="7"/>
        <v>134</v>
      </c>
      <c r="L60" s="44">
        <f t="shared" si="7"/>
        <v>13982.3</v>
      </c>
      <c r="M60" s="43"/>
      <c r="N60" s="44">
        <f t="shared" si="7"/>
        <v>85</v>
      </c>
      <c r="O60" s="44">
        <f t="shared" si="7"/>
        <v>85</v>
      </c>
      <c r="P60" s="76">
        <f t="shared" si="7"/>
        <v>14067.3</v>
      </c>
      <c r="Q60" s="87"/>
    </row>
    <row r="61" spans="1:16" ht="13.5" customHeight="1">
      <c r="A61" s="5"/>
      <c r="B61" s="23" t="s">
        <v>5</v>
      </c>
      <c r="C61" s="64">
        <v>9366.8</v>
      </c>
      <c r="D61" s="14">
        <f>C61/I61</f>
        <v>69.90149253731343</v>
      </c>
      <c r="E61" s="59"/>
      <c r="F61" s="11"/>
      <c r="G61" s="64">
        <v>4615.5</v>
      </c>
      <c r="H61" s="14">
        <f>G61/134</f>
        <v>34.44402985074627</v>
      </c>
      <c r="I61" s="71">
        <v>134</v>
      </c>
      <c r="J61" s="14">
        <f>D61+H61</f>
        <v>104.34552238805969</v>
      </c>
      <c r="K61" s="27">
        <v>134</v>
      </c>
      <c r="L61" s="14">
        <f>K61*J61</f>
        <v>13982.3</v>
      </c>
      <c r="M61" s="11"/>
      <c r="N61" s="14">
        <v>85</v>
      </c>
      <c r="O61" s="11">
        <f>SUM(M61:N61)</f>
        <v>85</v>
      </c>
      <c r="P61" s="7">
        <f>L61+O61</f>
        <v>14067.3</v>
      </c>
    </row>
    <row r="62" spans="1:16" ht="12">
      <c r="A62" s="5"/>
      <c r="B62" s="3" t="s">
        <v>13</v>
      </c>
      <c r="C62" s="60"/>
      <c r="D62" s="14"/>
      <c r="E62" s="64"/>
      <c r="F62" s="14"/>
      <c r="G62" s="64"/>
      <c r="H62" s="14"/>
      <c r="I62" s="71"/>
      <c r="J62" s="14"/>
      <c r="K62" s="27"/>
      <c r="L62" s="14"/>
      <c r="M62" s="14"/>
      <c r="N62" s="14"/>
      <c r="O62" s="14"/>
      <c r="P62" s="7"/>
    </row>
    <row r="63" spans="1:17" ht="12">
      <c r="A63" s="5"/>
      <c r="B63" s="3"/>
      <c r="C63" s="65"/>
      <c r="D63" s="13"/>
      <c r="E63" s="65"/>
      <c r="F63" s="13"/>
      <c r="G63" s="65"/>
      <c r="H63" s="13"/>
      <c r="I63" s="71"/>
      <c r="J63" s="13"/>
      <c r="K63" s="27"/>
      <c r="L63" s="14"/>
      <c r="M63" s="14"/>
      <c r="N63" s="14"/>
      <c r="O63" s="14"/>
      <c r="P63" s="7"/>
      <c r="Q63" s="54"/>
    </row>
    <row r="64" ht="12.75">
      <c r="I64" s="74"/>
    </row>
    <row r="65" ht="12.75">
      <c r="I65" s="74"/>
    </row>
    <row r="66" spans="2:9" ht="12.75">
      <c r="B66" s="2" t="s">
        <v>43</v>
      </c>
      <c r="I66" s="74"/>
    </row>
    <row r="67" ht="12.75">
      <c r="I67" s="74"/>
    </row>
    <row r="68" ht="12.75">
      <c r="I68" s="74"/>
    </row>
    <row r="69" ht="12.75">
      <c r="I69" s="74"/>
    </row>
    <row r="70" ht="12.75">
      <c r="I70" s="74"/>
    </row>
    <row r="71" ht="12.75">
      <c r="I71" s="74"/>
    </row>
    <row r="72" ht="12.75">
      <c r="I72" s="74"/>
    </row>
    <row r="73" ht="12.75">
      <c r="I73" s="74"/>
    </row>
  </sheetData>
  <sheetProtection/>
  <mergeCells count="31">
    <mergeCell ref="M13:N13"/>
    <mergeCell ref="D58:D59"/>
    <mergeCell ref="C58:C59"/>
    <mergeCell ref="J58:J59"/>
    <mergeCell ref="E58:E59"/>
    <mergeCell ref="G58:G59"/>
    <mergeCell ref="N6:P6"/>
    <mergeCell ref="K58:K59"/>
    <mergeCell ref="O58:O59"/>
    <mergeCell ref="P13:P14"/>
    <mergeCell ref="A8:P8"/>
    <mergeCell ref="N1:P1"/>
    <mergeCell ref="N2:P2"/>
    <mergeCell ref="L58:L59"/>
    <mergeCell ref="M58:M59"/>
    <mergeCell ref="N58:N59"/>
    <mergeCell ref="K13:L13"/>
    <mergeCell ref="O13:O14"/>
    <mergeCell ref="A10:P10"/>
    <mergeCell ref="A11:P11"/>
    <mergeCell ref="F12:J12"/>
    <mergeCell ref="F58:F59"/>
    <mergeCell ref="P58:P59"/>
    <mergeCell ref="H58:H59"/>
    <mergeCell ref="N3:P3"/>
    <mergeCell ref="N4:P4"/>
    <mergeCell ref="I58:I59"/>
    <mergeCell ref="A9:P9"/>
    <mergeCell ref="A13:A14"/>
    <mergeCell ref="B13:B14"/>
    <mergeCell ref="D13:J13"/>
  </mergeCells>
  <printOptions/>
  <pageMargins left="0.1968503937007874" right="0.1968503937007874" top="1.3779527559055118" bottom="0.1968503937007874" header="0.5118110236220472" footer="0.1968503937007874"/>
  <pageSetup fitToHeight="13" horizontalDpi="600" verticalDpi="600" orientation="landscape" paperSize="9" scale="64" r:id="rId3"/>
  <rowBreaks count="1" manualBreakCount="1">
    <brk id="3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User3</cp:lastModifiedBy>
  <cp:lastPrinted>2017-04-21T11:48:46Z</cp:lastPrinted>
  <dcterms:created xsi:type="dcterms:W3CDTF">2012-07-02T11:45:50Z</dcterms:created>
  <dcterms:modified xsi:type="dcterms:W3CDTF">2017-04-21T11:50:26Z</dcterms:modified>
  <cp:category/>
  <cp:version/>
  <cp:contentType/>
  <cp:contentStatus/>
</cp:coreProperties>
</file>