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2019  " sheetId="1" r:id="rId1"/>
  </sheets>
  <definedNames>
    <definedName name="_xlnm.Print_Titles" localSheetId="0">'2019  '!$13:$14</definedName>
    <definedName name="_xlnm.Print_Area" localSheetId="0">'2019  '!$A$1:$P$67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<sst xmlns="http://schemas.openxmlformats.org/spreadsheetml/2006/main" count="65" uniqueCount="47">
  <si>
    <t xml:space="preserve">Сергиево-Посадского </t>
  </si>
  <si>
    <t>№ п/п</t>
  </si>
  <si>
    <t>Наименование муниципальной услуги</t>
  </si>
  <si>
    <t>Нормативные затраты на единицу муниципальной услуги</t>
  </si>
  <si>
    <t>средства бюджета района</t>
  </si>
  <si>
    <t>Численность</t>
  </si>
  <si>
    <t>Объёмы муниципального задания на оказание муниципальных услуг</t>
  </si>
  <si>
    <t>Итого нормативные затраты</t>
  </si>
  <si>
    <t>Нормативные затраты на коммунальные услуги, на содержание имущества муниципальных учреждений,тыс. руб.</t>
  </si>
  <si>
    <t>Затраты на уплату налога на имущество и земельного налога на содержание имущества муниципальных учреждений, тыс. руб.</t>
  </si>
  <si>
    <t>Итого нормативные затраты на муниципальную услугу,тыс. руб.</t>
  </si>
  <si>
    <t>В стоимостном выражении,          тыс. руб.</t>
  </si>
  <si>
    <t xml:space="preserve">средства, получаемые из бюджета другого уровня </t>
  </si>
  <si>
    <t>прочие затраты, тыс.руб.</t>
  </si>
  <si>
    <t xml:space="preserve">от                             № </t>
  </si>
  <si>
    <t xml:space="preserve">В натуральном выражении, ед. </t>
  </si>
  <si>
    <t xml:space="preserve">оплата труда, тыс.руб. </t>
  </si>
  <si>
    <t xml:space="preserve">Нормативные затраты на оплату труда и начисления на выплаты по оплате труда,          тыс. руб. </t>
  </si>
  <si>
    <t xml:space="preserve">коммуниальные услуги, тыс.руб. </t>
  </si>
  <si>
    <t xml:space="preserve">Нормативные затраты на коммунальные услуги, связанные с оказанием муниципальной услуги,             тыс. руб. </t>
  </si>
  <si>
    <t xml:space="preserve">Нормативные затраты на содержание имущества муниципальных учреждений,тыс. руб. </t>
  </si>
  <si>
    <t>Нормативные затраты</t>
  </si>
  <si>
    <t>Итого</t>
  </si>
  <si>
    <t>Реализация дополнительных общеобразовательных общеразвивающих программ</t>
  </si>
  <si>
    <t>Реализация дополнительных профессиональных образовательных программ повышения квалификации</t>
  </si>
  <si>
    <t>Реализация основных общеобразовательных программ основного общего образования</t>
  </si>
  <si>
    <t>Учебно-методический центр образования</t>
  </si>
  <si>
    <t>Обучающиеся общеобразовательных учреждений</t>
  </si>
  <si>
    <t>Дети в возрасте от 7 до 15 лет</t>
  </si>
  <si>
    <t>Прочие нормативные затраты, связанные с оказанием муниципальной услуги,          тыс. руб.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</si>
  <si>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</si>
  <si>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Дошкольные образовательные учреждения</t>
  </si>
  <si>
    <t>Начальные школы-детские сады</t>
  </si>
  <si>
    <t xml:space="preserve">Учреждения дополнительного образования </t>
  </si>
  <si>
    <t>Предоставление питания</t>
  </si>
  <si>
    <t>Организация отдыха детей и молодежи</t>
  </si>
  <si>
    <t>Присмотр и уход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</si>
  <si>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</si>
  <si>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</si>
  <si>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среднего общего образования</t>
  </si>
  <si>
    <t>муниципальных услуг (выполнение работ) и нормативные затраты  на содержание имущества в 2019 году</t>
  </si>
  <si>
    <t>Утверждены</t>
  </si>
  <si>
    <t>постановлением Главы</t>
  </si>
  <si>
    <t>городского округа</t>
  </si>
  <si>
    <t>на оказание муниципальными учреждениями образования Сергиево-Посадского городского округа</t>
  </si>
  <si>
    <t>МБОУ "Физико-математический лицей"</t>
  </si>
  <si>
    <t>Предоставление питания, бюджет другого уровня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</si>
</sst>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"/>
    <numFmt numFmtId="175" formatCode="#,##0.0"/>
    <numFmt numFmtId="176" formatCode="0.0"/>
    <numFmt numFmtId="177" formatCode="[$-FC19]d\ mmmm\ yyyy\ &quot;г.&quot;"/>
    <numFmt numFmtId="178" formatCode="#,##0.000"/>
    <numFmt numFmtId="179" formatCode="#,##0.0000"/>
    <numFmt numFmtId="180" formatCode="0.00000"/>
    <numFmt numFmtId="181" formatCode="0.0000"/>
    <numFmt numFmtId="182" formatCode="0.000"/>
  </numFmts>
  <fonts count="49"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2" fontId="0" fillId="0" borderId="10" xfId="0" applyNumberForma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12" borderId="0" xfId="0" applyFill="1" applyAlignment="1">
      <alignment/>
    </xf>
    <xf numFmtId="0" fontId="0" fillId="12" borderId="13" xfId="0" applyNumberFormat="1" applyFill="1" applyBorder="1" applyAlignment="1">
      <alignment horizontal="center" vertical="center" wrapText="1"/>
    </xf>
    <xf numFmtId="0" fontId="0" fillId="12" borderId="10" xfId="0" applyNumberFormat="1" applyFill="1" applyBorder="1" applyAlignment="1">
      <alignment horizontal="center" vertical="center" wrapText="1"/>
    </xf>
    <xf numFmtId="4" fontId="2" fillId="12" borderId="10" xfId="0" applyNumberFormat="1" applyFont="1" applyFill="1" applyBorder="1" applyAlignment="1">
      <alignment/>
    </xf>
    <xf numFmtId="0" fontId="3" fillId="12" borderId="10" xfId="0" applyFont="1" applyFill="1" applyBorder="1" applyAlignment="1">
      <alignment vertical="center" wrapText="1"/>
    </xf>
    <xf numFmtId="4" fontId="2" fillId="12" borderId="10" xfId="0" applyNumberFormat="1" applyFont="1" applyFill="1" applyBorder="1" applyAlignment="1">
      <alignment/>
    </xf>
    <xf numFmtId="4" fontId="2" fillId="12" borderId="10" xfId="0" applyNumberFormat="1" applyFont="1" applyFill="1" applyBorder="1" applyAlignment="1">
      <alignment vertical="center" wrapText="1"/>
    </xf>
    <xf numFmtId="4" fontId="3" fillId="12" borderId="10" xfId="0" applyNumberFormat="1" applyFont="1" applyFill="1" applyBorder="1" applyAlignment="1">
      <alignment vertical="center" wrapText="1"/>
    </xf>
    <xf numFmtId="4" fontId="3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0" fontId="0" fillId="12" borderId="10" xfId="0" applyFill="1" applyBorder="1" applyAlignment="1">
      <alignment horizontal="center" vertical="center" wrapText="1"/>
    </xf>
    <xf numFmtId="0" fontId="1" fillId="12" borderId="10" xfId="0" applyFont="1" applyFill="1" applyBorder="1" applyAlignment="1">
      <alignment/>
    </xf>
    <xf numFmtId="0" fontId="0" fillId="12" borderId="10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/>
    </xf>
    <xf numFmtId="1" fontId="2" fillId="12" borderId="10" xfId="0" applyNumberFormat="1" applyFont="1" applyFill="1" applyBorder="1" applyAlignment="1">
      <alignment horizontal="center"/>
    </xf>
    <xf numFmtId="1" fontId="3" fillId="12" borderId="10" xfId="0" applyNumberFormat="1" applyFont="1" applyFill="1" applyBorder="1" applyAlignment="1">
      <alignment horizontal="center"/>
    </xf>
    <xf numFmtId="3" fontId="2" fillId="12" borderId="10" xfId="0" applyNumberFormat="1" applyFont="1" applyFill="1" applyBorder="1" applyAlignment="1">
      <alignment horizontal="center"/>
    </xf>
    <xf numFmtId="1" fontId="2" fillId="12" borderId="11" xfId="0" applyNumberFormat="1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4" fontId="2" fillId="12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3" fontId="2" fillId="12" borderId="1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wrapText="1"/>
    </xf>
    <xf numFmtId="0" fontId="0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4" fontId="2" fillId="12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4" fontId="0" fillId="12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4" fontId="2" fillId="12" borderId="0" xfId="0" applyNumberFormat="1" applyFont="1" applyFill="1" applyBorder="1" applyAlignment="1">
      <alignment/>
    </xf>
    <xf numFmtId="4" fontId="3" fillId="12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175" fontId="2" fillId="12" borderId="10" xfId="0" applyNumberFormat="1" applyFont="1" applyFill="1" applyBorder="1" applyAlignment="1">
      <alignment/>
    </xf>
    <xf numFmtId="3" fontId="3" fillId="12" borderId="10" xfId="0" applyNumberFormat="1" applyFont="1" applyFill="1" applyBorder="1" applyAlignment="1">
      <alignment horizontal="center"/>
    </xf>
    <xf numFmtId="2" fontId="0" fillId="34" borderId="10" xfId="0" applyNumberForma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175" fontId="3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/>
    </xf>
    <xf numFmtId="4" fontId="3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3" fillId="34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/>
    </xf>
    <xf numFmtId="175" fontId="3" fillId="34" borderId="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4" fontId="3" fillId="12" borderId="14" xfId="0" applyNumberFormat="1" applyFont="1" applyFill="1" applyBorder="1" applyAlignment="1">
      <alignment horizontal="center"/>
    </xf>
    <xf numFmtId="4" fontId="3" fillId="12" borderId="11" xfId="0" applyNumberFormat="1" applyFont="1" applyFill="1" applyBorder="1" applyAlignment="1">
      <alignment horizontal="center"/>
    </xf>
    <xf numFmtId="1" fontId="3" fillId="12" borderId="14" xfId="0" applyNumberFormat="1" applyFont="1" applyFill="1" applyBorder="1" applyAlignment="1">
      <alignment horizontal="center"/>
    </xf>
    <xf numFmtId="1" fontId="3" fillId="12" borderId="11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view="pageBreakPreview" zoomScale="71" zoomScaleSheetLayoutView="71" workbookViewId="0" topLeftCell="A1">
      <selection activeCell="I4" sqref="I4"/>
    </sheetView>
  </sheetViews>
  <sheetFormatPr defaultColWidth="9.140625" defaultRowHeight="12"/>
  <cols>
    <col min="1" max="1" width="7.8515625" style="2" customWidth="1"/>
    <col min="2" max="2" width="49.8515625" style="2" customWidth="1"/>
    <col min="3" max="3" width="13.28125" style="51" hidden="1" customWidth="1"/>
    <col min="4" max="4" width="18.00390625" style="12" customWidth="1"/>
    <col min="5" max="5" width="12.8515625" style="51" hidden="1" customWidth="1"/>
    <col min="6" max="6" width="21.8515625" style="12" customWidth="1"/>
    <col min="7" max="7" width="16.140625" style="51" hidden="1" customWidth="1"/>
    <col min="8" max="8" width="23.7109375" style="12" customWidth="1"/>
    <col min="9" max="9" width="12.421875" style="51" hidden="1" customWidth="1"/>
    <col min="10" max="10" width="15.8515625" style="12" customWidth="1"/>
    <col min="11" max="11" width="14.28125" style="24" customWidth="1"/>
    <col min="12" max="12" width="16.28125" style="15" customWidth="1"/>
    <col min="13" max="13" width="19.57421875" style="15" customWidth="1"/>
    <col min="14" max="14" width="19.8515625" style="15" customWidth="1"/>
    <col min="15" max="15" width="22.28125" style="25" customWidth="1"/>
    <col min="16" max="17" width="22.140625" style="0" customWidth="1"/>
    <col min="18" max="18" width="15.8515625" style="0" customWidth="1"/>
    <col min="19" max="19" width="13.8515625" style="0" customWidth="1"/>
  </cols>
  <sheetData>
    <row r="1" spans="3:17" s="12" customFormat="1" ht="14.25">
      <c r="C1" s="51"/>
      <c r="E1" s="51"/>
      <c r="G1" s="51"/>
      <c r="I1" s="51"/>
      <c r="K1" s="24"/>
      <c r="L1" s="15"/>
      <c r="M1" s="15"/>
      <c r="N1" s="144" t="s">
        <v>41</v>
      </c>
      <c r="O1" s="144"/>
      <c r="P1" s="144"/>
      <c r="Q1" s="84"/>
    </row>
    <row r="2" spans="3:17" s="12" customFormat="1" ht="14.25">
      <c r="C2" s="51"/>
      <c r="E2" s="51"/>
      <c r="G2" s="51"/>
      <c r="I2" s="51"/>
      <c r="K2" s="24"/>
      <c r="L2" s="15"/>
      <c r="M2" s="15"/>
      <c r="N2" s="144" t="s">
        <v>42</v>
      </c>
      <c r="O2" s="144"/>
      <c r="P2" s="144"/>
      <c r="Q2" s="84"/>
    </row>
    <row r="3" spans="3:17" s="12" customFormat="1" ht="14.25">
      <c r="C3" s="51"/>
      <c r="E3" s="51"/>
      <c r="G3" s="51"/>
      <c r="I3" s="51"/>
      <c r="K3" s="24"/>
      <c r="L3" s="15"/>
      <c r="M3" s="15"/>
      <c r="N3" s="144" t="s">
        <v>0</v>
      </c>
      <c r="O3" s="144"/>
      <c r="P3" s="144"/>
      <c r="Q3" s="84"/>
    </row>
    <row r="4" spans="3:17" s="12" customFormat="1" ht="14.25">
      <c r="C4" s="51"/>
      <c r="E4" s="51"/>
      <c r="G4" s="51"/>
      <c r="I4" s="51"/>
      <c r="K4" s="24"/>
      <c r="L4" s="15"/>
      <c r="M4" s="15"/>
      <c r="N4" s="144" t="s">
        <v>43</v>
      </c>
      <c r="O4" s="144"/>
      <c r="P4" s="144"/>
      <c r="Q4" s="84"/>
    </row>
    <row r="5" spans="3:17" s="12" customFormat="1" ht="14.25">
      <c r="C5" s="51"/>
      <c r="E5" s="51"/>
      <c r="G5" s="51"/>
      <c r="I5" s="51"/>
      <c r="K5" s="24"/>
      <c r="L5" s="15"/>
      <c r="M5" s="15"/>
      <c r="N5" s="85"/>
      <c r="O5" s="85"/>
      <c r="P5" s="84"/>
      <c r="Q5" s="84"/>
    </row>
    <row r="6" spans="3:17" s="12" customFormat="1" ht="14.25">
      <c r="C6" s="51"/>
      <c r="E6" s="51"/>
      <c r="G6" s="51"/>
      <c r="I6" s="51"/>
      <c r="K6" s="24"/>
      <c r="L6" s="15"/>
      <c r="M6" s="15"/>
      <c r="N6" s="144" t="s">
        <v>14</v>
      </c>
      <c r="O6" s="144"/>
      <c r="P6" s="144"/>
      <c r="Q6" s="84"/>
    </row>
    <row r="7" spans="3:15" s="12" customFormat="1" ht="12.75">
      <c r="C7" s="51"/>
      <c r="E7" s="51"/>
      <c r="G7" s="51"/>
      <c r="I7" s="51"/>
      <c r="K7" s="24"/>
      <c r="L7" s="15"/>
      <c r="M7" s="15"/>
      <c r="N7" s="15"/>
      <c r="O7" s="25"/>
    </row>
    <row r="8" spans="1:19" s="12" customFormat="1" ht="12.75" customHeight="1">
      <c r="A8" s="138" t="s">
        <v>21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87"/>
      <c r="R8" s="16"/>
      <c r="S8" s="16"/>
    </row>
    <row r="9" spans="1:19" s="12" customFormat="1" ht="12.75" customHeight="1">
      <c r="A9" s="138" t="s">
        <v>44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87"/>
      <c r="R9" s="16"/>
      <c r="S9" s="16"/>
    </row>
    <row r="10" spans="1:19" s="12" customFormat="1" ht="12.75" customHeight="1">
      <c r="A10" s="138" t="s">
        <v>40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87"/>
      <c r="R10" s="16"/>
      <c r="S10" s="16"/>
    </row>
    <row r="11" spans="1:19" s="12" customFormat="1" ht="12.7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88"/>
      <c r="R11" s="16"/>
      <c r="S11" s="16"/>
    </row>
    <row r="12" spans="3:15" s="12" customFormat="1" ht="12.75">
      <c r="C12" s="51"/>
      <c r="E12" s="51"/>
      <c r="F12" s="140"/>
      <c r="G12" s="140"/>
      <c r="H12" s="140"/>
      <c r="I12" s="140"/>
      <c r="J12" s="140"/>
      <c r="K12" s="24"/>
      <c r="L12" s="15"/>
      <c r="M12" s="15"/>
      <c r="N12" s="15"/>
      <c r="O12" s="25"/>
    </row>
    <row r="13" spans="1:17" s="12" customFormat="1" ht="48" customHeight="1">
      <c r="A13" s="141" t="s">
        <v>1</v>
      </c>
      <c r="B13" s="142" t="s">
        <v>2</v>
      </c>
      <c r="C13" s="52"/>
      <c r="D13" s="143" t="s">
        <v>3</v>
      </c>
      <c r="E13" s="141"/>
      <c r="F13" s="141"/>
      <c r="G13" s="141"/>
      <c r="H13" s="141"/>
      <c r="I13" s="141"/>
      <c r="J13" s="141"/>
      <c r="K13" s="128" t="s">
        <v>6</v>
      </c>
      <c r="L13" s="129"/>
      <c r="M13" s="128"/>
      <c r="N13" s="129"/>
      <c r="O13" s="126" t="s">
        <v>20</v>
      </c>
      <c r="P13" s="126" t="s">
        <v>7</v>
      </c>
      <c r="Q13" s="89"/>
    </row>
    <row r="14" spans="1:17" s="12" customFormat="1" ht="102" customHeight="1">
      <c r="A14" s="141"/>
      <c r="B14" s="142"/>
      <c r="C14" s="53" t="s">
        <v>16</v>
      </c>
      <c r="D14" s="9" t="s">
        <v>17</v>
      </c>
      <c r="E14" s="61" t="s">
        <v>18</v>
      </c>
      <c r="F14" s="9" t="s">
        <v>19</v>
      </c>
      <c r="G14" s="61" t="s">
        <v>13</v>
      </c>
      <c r="H14" s="17" t="s">
        <v>29</v>
      </c>
      <c r="I14" s="63" t="s">
        <v>5</v>
      </c>
      <c r="J14" s="9" t="s">
        <v>10</v>
      </c>
      <c r="K14" s="26" t="s">
        <v>15</v>
      </c>
      <c r="L14" s="18" t="s">
        <v>11</v>
      </c>
      <c r="M14" s="1" t="s">
        <v>8</v>
      </c>
      <c r="N14" s="1" t="s">
        <v>9</v>
      </c>
      <c r="O14" s="127"/>
      <c r="P14" s="127"/>
      <c r="Q14" s="89"/>
    </row>
    <row r="15" spans="1:17" s="12" customFormat="1" ht="27" customHeight="1">
      <c r="A15" s="44">
        <v>1</v>
      </c>
      <c r="B15" s="43" t="s">
        <v>37</v>
      </c>
      <c r="C15" s="62"/>
      <c r="D15" s="19"/>
      <c r="E15" s="62"/>
      <c r="F15" s="19"/>
      <c r="G15" s="62"/>
      <c r="H15" s="19"/>
      <c r="I15" s="64"/>
      <c r="J15" s="19"/>
      <c r="K15" s="27"/>
      <c r="L15" s="20"/>
      <c r="M15" s="1"/>
      <c r="N15" s="1"/>
      <c r="O15" s="28"/>
      <c r="P15" s="21"/>
      <c r="Q15" s="90"/>
    </row>
    <row r="16" spans="1:17" s="12" customFormat="1" ht="27" customHeight="1">
      <c r="A16" s="44">
        <v>2</v>
      </c>
      <c r="B16" s="43" t="s">
        <v>36</v>
      </c>
      <c r="C16" s="62"/>
      <c r="D16" s="19"/>
      <c r="E16" s="62"/>
      <c r="F16" s="19"/>
      <c r="G16" s="62"/>
      <c r="H16" s="19"/>
      <c r="I16" s="64"/>
      <c r="J16" s="19"/>
      <c r="K16" s="27"/>
      <c r="L16" s="20"/>
      <c r="M16" s="1"/>
      <c r="N16" s="1"/>
      <c r="O16" s="28"/>
      <c r="P16" s="21"/>
      <c r="Q16" s="90"/>
    </row>
    <row r="17" spans="1:17" ht="30" customHeight="1">
      <c r="A17" s="30"/>
      <c r="B17" s="4" t="s">
        <v>31</v>
      </c>
      <c r="C17" s="54">
        <f>C18+C19</f>
        <v>1246770</v>
      </c>
      <c r="D17" s="14">
        <f aca="true" t="shared" si="0" ref="D17:D22">C17/I17</f>
        <v>112.71765663140765</v>
      </c>
      <c r="E17" s="54">
        <f>E18+E19</f>
        <v>68000</v>
      </c>
      <c r="F17" s="14">
        <f>E17/I17</f>
        <v>6.147726245366603</v>
      </c>
      <c r="G17" s="54">
        <f>G18+G19</f>
        <v>170015.5</v>
      </c>
      <c r="H17" s="14">
        <f aca="true" t="shared" si="1" ref="H17:H22">G17/I17</f>
        <v>15.370716933369497</v>
      </c>
      <c r="I17" s="67">
        <v>11061</v>
      </c>
      <c r="J17" s="14">
        <f aca="true" t="shared" si="2" ref="J17:J22">(D17+F17+H17)</f>
        <v>134.23609981014374</v>
      </c>
      <c r="K17" s="29">
        <v>11061</v>
      </c>
      <c r="L17" s="11">
        <f>J17*K17</f>
        <v>1484785.5</v>
      </c>
      <c r="M17" s="11">
        <f>M18+M19</f>
        <v>35300</v>
      </c>
      <c r="N17" s="11">
        <f>N18+N19</f>
        <v>22823</v>
      </c>
      <c r="O17" s="11">
        <f>O18+O19</f>
        <v>58123</v>
      </c>
      <c r="P17" s="6">
        <f>L17+O17</f>
        <v>1542908.5</v>
      </c>
      <c r="Q17" s="91"/>
    </row>
    <row r="18" spans="1:17" s="114" customFormat="1" ht="12.75">
      <c r="A18" s="108"/>
      <c r="B18" s="109" t="s">
        <v>4</v>
      </c>
      <c r="C18" s="110">
        <v>205922</v>
      </c>
      <c r="D18" s="111">
        <f t="shared" si="0"/>
        <v>18.61694241027032</v>
      </c>
      <c r="E18" s="111">
        <v>68000</v>
      </c>
      <c r="F18" s="111">
        <f>E18/I18</f>
        <v>6.147726245366603</v>
      </c>
      <c r="G18" s="111">
        <v>151002.5</v>
      </c>
      <c r="H18" s="111">
        <f t="shared" si="1"/>
        <v>13.651794593617213</v>
      </c>
      <c r="I18" s="112">
        <v>11061</v>
      </c>
      <c r="J18" s="111">
        <f>(D18+F18+H18)</f>
        <v>38.416463249254136</v>
      </c>
      <c r="K18" s="104">
        <v>11061</v>
      </c>
      <c r="L18" s="111">
        <f>J18*K18</f>
        <v>424924.5</v>
      </c>
      <c r="M18" s="111">
        <v>35300</v>
      </c>
      <c r="N18" s="111">
        <v>22823</v>
      </c>
      <c r="O18" s="111">
        <f>SUM(M18:N18)</f>
        <v>58123</v>
      </c>
      <c r="P18" s="111">
        <f>L18+O18</f>
        <v>483047.5</v>
      </c>
      <c r="Q18" s="113"/>
    </row>
    <row r="19" spans="1:17" s="114" customFormat="1" ht="12.75">
      <c r="A19" s="108"/>
      <c r="B19" s="109" t="s">
        <v>12</v>
      </c>
      <c r="C19" s="115">
        <v>1040848</v>
      </c>
      <c r="D19" s="111">
        <f t="shared" si="0"/>
        <v>94.10071422113732</v>
      </c>
      <c r="E19" s="111"/>
      <c r="F19" s="111"/>
      <c r="G19" s="111">
        <v>19013</v>
      </c>
      <c r="H19" s="111">
        <f t="shared" si="1"/>
        <v>1.7189223397522828</v>
      </c>
      <c r="I19" s="112">
        <v>11061</v>
      </c>
      <c r="J19" s="111">
        <f t="shared" si="2"/>
        <v>95.8196365608896</v>
      </c>
      <c r="K19" s="104">
        <v>11061</v>
      </c>
      <c r="L19" s="111">
        <f>J19*K19</f>
        <v>1059861</v>
      </c>
      <c r="M19" s="111"/>
      <c r="N19" s="111"/>
      <c r="O19" s="111"/>
      <c r="P19" s="111">
        <f>L19+O19</f>
        <v>1059861</v>
      </c>
      <c r="Q19" s="113"/>
    </row>
    <row r="20" spans="1:17" s="8" customFormat="1" ht="24" customHeight="1">
      <c r="A20" s="30"/>
      <c r="B20" s="32" t="s">
        <v>32</v>
      </c>
      <c r="C20" s="56">
        <f>C21+C22</f>
        <v>44512.3</v>
      </c>
      <c r="D20" s="14">
        <f t="shared" si="0"/>
        <v>72.85155482815058</v>
      </c>
      <c r="E20" s="56">
        <f>E21+E22</f>
        <v>1788.8</v>
      </c>
      <c r="F20" s="14">
        <f>E20/I20</f>
        <v>2.927659574468085</v>
      </c>
      <c r="G20" s="56">
        <f>G21+G22</f>
        <v>5389.5</v>
      </c>
      <c r="H20" s="14">
        <f t="shared" si="1"/>
        <v>8.820785597381342</v>
      </c>
      <c r="I20" s="65">
        <v>611</v>
      </c>
      <c r="J20" s="14">
        <f t="shared" si="2"/>
        <v>84.60000000000001</v>
      </c>
      <c r="K20" s="29">
        <v>611</v>
      </c>
      <c r="L20" s="33">
        <f>J20*K20</f>
        <v>51690.600000000006</v>
      </c>
      <c r="M20" s="33">
        <f>M21+M22</f>
        <v>1153.3</v>
      </c>
      <c r="N20" s="33">
        <v>319.3</v>
      </c>
      <c r="O20" s="33">
        <f>O21+O22</f>
        <v>1603.8</v>
      </c>
      <c r="P20" s="34">
        <f>L20+O20</f>
        <v>53294.40000000001</v>
      </c>
      <c r="Q20" s="93"/>
    </row>
    <row r="21" spans="1:17" ht="12.75">
      <c r="A21" s="31"/>
      <c r="B21" s="23" t="s">
        <v>4</v>
      </c>
      <c r="C21" s="55">
        <v>1414.3</v>
      </c>
      <c r="D21" s="14">
        <f t="shared" si="0"/>
        <v>2.3147299509001638</v>
      </c>
      <c r="E21" s="59">
        <v>1788.8</v>
      </c>
      <c r="F21" s="14">
        <f>E21/I21</f>
        <v>2.927659574468085</v>
      </c>
      <c r="G21" s="59">
        <v>3880.4</v>
      </c>
      <c r="H21" s="14">
        <f t="shared" si="1"/>
        <v>6.350900163666121</v>
      </c>
      <c r="I21" s="66">
        <v>611</v>
      </c>
      <c r="J21" s="14">
        <f t="shared" si="2"/>
        <v>11.59328968903437</v>
      </c>
      <c r="K21" s="27">
        <v>611</v>
      </c>
      <c r="L21" s="14">
        <f>J21*K21</f>
        <v>7083.5</v>
      </c>
      <c r="M21" s="14">
        <v>1153.3</v>
      </c>
      <c r="N21" s="14">
        <v>450.5</v>
      </c>
      <c r="O21" s="14">
        <f>M21+N21</f>
        <v>1603.8</v>
      </c>
      <c r="P21" s="7">
        <f>L21+O21</f>
        <v>8687.3</v>
      </c>
      <c r="Q21" s="92"/>
    </row>
    <row r="22" spans="1:17" ht="12.75">
      <c r="A22" s="31"/>
      <c r="B22" s="3" t="s">
        <v>12</v>
      </c>
      <c r="C22" s="55">
        <v>43098</v>
      </c>
      <c r="D22" s="14">
        <f t="shared" si="0"/>
        <v>70.53682487725041</v>
      </c>
      <c r="E22" s="59"/>
      <c r="F22" s="14"/>
      <c r="G22" s="59">
        <v>1509.1</v>
      </c>
      <c r="H22" s="14">
        <f t="shared" si="1"/>
        <v>2.4698854337152207</v>
      </c>
      <c r="I22" s="66">
        <v>611</v>
      </c>
      <c r="J22" s="14">
        <f t="shared" si="2"/>
        <v>73.00671031096563</v>
      </c>
      <c r="K22" s="27">
        <v>611</v>
      </c>
      <c r="L22" s="14">
        <f>J22*K22</f>
        <v>44607.1</v>
      </c>
      <c r="M22" s="14"/>
      <c r="N22" s="14"/>
      <c r="O22" s="14"/>
      <c r="P22" s="7">
        <f>L22+O22</f>
        <v>44607.1</v>
      </c>
      <c r="Q22" s="92"/>
    </row>
    <row r="23" spans="1:17" ht="12.75">
      <c r="A23" s="31"/>
      <c r="B23" s="3"/>
      <c r="C23" s="54"/>
      <c r="D23" s="11"/>
      <c r="E23" s="54"/>
      <c r="F23" s="11"/>
      <c r="G23" s="54"/>
      <c r="H23" s="11"/>
      <c r="I23" s="65"/>
      <c r="J23" s="11"/>
      <c r="K23" s="29"/>
      <c r="L23" s="11"/>
      <c r="M23" s="11"/>
      <c r="N23" s="11"/>
      <c r="O23" s="11"/>
      <c r="P23" s="6"/>
      <c r="Q23" s="91"/>
    </row>
    <row r="24" spans="1:17" ht="19.5" customHeight="1">
      <c r="A24" s="31"/>
      <c r="B24" s="72" t="s">
        <v>22</v>
      </c>
      <c r="C24" s="73">
        <f>C17+C20</f>
        <v>1291282.3</v>
      </c>
      <c r="D24" s="74">
        <f>C24/I24</f>
        <v>110.63076593557231</v>
      </c>
      <c r="E24" s="73">
        <f aca="true" t="shared" si="3" ref="E24:O24">E17+E20</f>
        <v>69788.8</v>
      </c>
      <c r="F24" s="74">
        <f>E24/I24</f>
        <v>5.979163810829335</v>
      </c>
      <c r="G24" s="73">
        <f t="shared" si="3"/>
        <v>175405</v>
      </c>
      <c r="H24" s="74">
        <f>G24/I24</f>
        <v>15.02784441398218</v>
      </c>
      <c r="I24" s="75">
        <f t="shared" si="3"/>
        <v>11672</v>
      </c>
      <c r="J24" s="33">
        <f>(D24+F24+H24)</f>
        <v>131.63777416038383</v>
      </c>
      <c r="K24" s="76">
        <f t="shared" si="3"/>
        <v>11672</v>
      </c>
      <c r="L24" s="74">
        <f>J24*K24</f>
        <v>1536476.1</v>
      </c>
      <c r="M24" s="77">
        <f t="shared" si="3"/>
        <v>36453.3</v>
      </c>
      <c r="N24" s="77">
        <f t="shared" si="3"/>
        <v>23142.3</v>
      </c>
      <c r="O24" s="77">
        <f t="shared" si="3"/>
        <v>59726.8</v>
      </c>
      <c r="P24" s="77">
        <f>L24+O24</f>
        <v>1596202.9000000001</v>
      </c>
      <c r="Q24" s="94"/>
    </row>
    <row r="25" spans="1:17" ht="16.5" customHeight="1">
      <c r="A25" s="31"/>
      <c r="B25" s="23"/>
      <c r="C25" s="58"/>
      <c r="D25" s="14"/>
      <c r="E25" s="59"/>
      <c r="F25" s="14"/>
      <c r="G25" s="59"/>
      <c r="H25" s="14"/>
      <c r="I25" s="66"/>
      <c r="J25" s="14"/>
      <c r="K25" s="27"/>
      <c r="L25" s="14"/>
      <c r="M25" s="14"/>
      <c r="N25" s="14"/>
      <c r="O25" s="14"/>
      <c r="P25" s="7"/>
      <c r="Q25" s="92"/>
    </row>
    <row r="26" spans="1:17" ht="16.5" customHeight="1">
      <c r="A26" s="31"/>
      <c r="B26" s="23"/>
      <c r="C26" s="58"/>
      <c r="D26" s="14"/>
      <c r="E26" s="59"/>
      <c r="F26" s="14"/>
      <c r="G26" s="59"/>
      <c r="H26" s="14"/>
      <c r="I26" s="66"/>
      <c r="J26" s="14"/>
      <c r="K26" s="27"/>
      <c r="L26" s="14"/>
      <c r="M26" s="14"/>
      <c r="N26" s="14"/>
      <c r="O26" s="14"/>
      <c r="P26" s="7"/>
      <c r="Q26" s="92"/>
    </row>
    <row r="27" spans="1:17" ht="28.5" customHeight="1">
      <c r="A27" s="39">
        <v>3</v>
      </c>
      <c r="B27" s="45" t="s">
        <v>38</v>
      </c>
      <c r="C27" s="54"/>
      <c r="D27" s="11"/>
      <c r="E27" s="54"/>
      <c r="F27" s="11"/>
      <c r="G27" s="54"/>
      <c r="H27" s="11"/>
      <c r="I27" s="67"/>
      <c r="J27" s="11"/>
      <c r="K27" s="29"/>
      <c r="L27" s="11"/>
      <c r="M27" s="11"/>
      <c r="N27" s="11"/>
      <c r="O27" s="11"/>
      <c r="P27" s="6"/>
      <c r="Q27" s="91"/>
    </row>
    <row r="28" spans="1:17" ht="15" customHeight="1">
      <c r="A28" s="36"/>
      <c r="B28" s="4"/>
      <c r="C28" s="54">
        <f>C29+C30</f>
        <v>780676.7</v>
      </c>
      <c r="D28" s="11">
        <f>C28/I28</f>
        <v>72.85150242627846</v>
      </c>
      <c r="E28" s="54">
        <f>E29+E30</f>
        <v>31373.2</v>
      </c>
      <c r="F28" s="11">
        <f>E28/I28</f>
        <v>2.927696901829041</v>
      </c>
      <c r="G28" s="54">
        <f>G29+G30</f>
        <v>94523.8</v>
      </c>
      <c r="H28" s="11">
        <f>G28/I28</f>
        <v>8.820810003732737</v>
      </c>
      <c r="I28" s="67">
        <v>10716</v>
      </c>
      <c r="J28" s="11">
        <f>(D28+F28+H28)</f>
        <v>84.60000933184023</v>
      </c>
      <c r="K28" s="105">
        <v>10716</v>
      </c>
      <c r="L28" s="11">
        <f>J28*K28</f>
        <v>906573.6999999998</v>
      </c>
      <c r="M28" s="11">
        <f>M29+M30</f>
        <v>20227.1</v>
      </c>
      <c r="N28" s="11">
        <f>N29+N30</f>
        <v>7900.7</v>
      </c>
      <c r="O28" s="11">
        <f>O29+O30</f>
        <v>28127.8</v>
      </c>
      <c r="P28" s="34">
        <f>L28+O28</f>
        <v>934701.4999999999</v>
      </c>
      <c r="Q28" s="93"/>
    </row>
    <row r="29" spans="1:17" ht="12.75" customHeight="1">
      <c r="A29" s="36"/>
      <c r="B29" s="23" t="s">
        <v>4</v>
      </c>
      <c r="C29" s="59">
        <v>24804</v>
      </c>
      <c r="D29" s="14">
        <f>C29/I29</f>
        <v>2.3146696528555433</v>
      </c>
      <c r="E29" s="59">
        <v>31373.2</v>
      </c>
      <c r="F29" s="14">
        <f>E29/I29</f>
        <v>2.927696901829041</v>
      </c>
      <c r="G29" s="59">
        <v>68057</v>
      </c>
      <c r="H29" s="14">
        <f>G29/I29</f>
        <v>6.350970511384845</v>
      </c>
      <c r="I29" s="67">
        <v>10716</v>
      </c>
      <c r="J29" s="14">
        <f>(D29+F29+H29)</f>
        <v>11.593337066069429</v>
      </c>
      <c r="K29" s="105">
        <v>10716</v>
      </c>
      <c r="L29" s="14">
        <f>J29*K29</f>
        <v>124234.2</v>
      </c>
      <c r="M29" s="14">
        <v>20227.1</v>
      </c>
      <c r="N29" s="14">
        <v>7900.7</v>
      </c>
      <c r="O29" s="14">
        <f>M29+N29</f>
        <v>28127.8</v>
      </c>
      <c r="P29" s="49">
        <f>L29+O29</f>
        <v>152362</v>
      </c>
      <c r="Q29" s="95"/>
    </row>
    <row r="30" spans="1:17" ht="12" customHeight="1">
      <c r="A30" s="36"/>
      <c r="B30" s="3" t="s">
        <v>12</v>
      </c>
      <c r="C30" s="59">
        <v>755872.7</v>
      </c>
      <c r="D30" s="14">
        <f>C30/I30</f>
        <v>70.53683277342292</v>
      </c>
      <c r="E30" s="59"/>
      <c r="F30" s="14"/>
      <c r="G30" s="59">
        <v>26466.8</v>
      </c>
      <c r="H30" s="14">
        <f>G30/I30</f>
        <v>2.469839492347891</v>
      </c>
      <c r="I30" s="67">
        <v>10716</v>
      </c>
      <c r="J30" s="14">
        <f>(D30+F30+H30)</f>
        <v>73.0066722657708</v>
      </c>
      <c r="K30" s="105">
        <v>10716</v>
      </c>
      <c r="L30" s="14">
        <f>J30*K30</f>
        <v>782339.4999999999</v>
      </c>
      <c r="M30" s="14"/>
      <c r="N30" s="14"/>
      <c r="O30" s="14"/>
      <c r="P30" s="49">
        <f>L30+O30</f>
        <v>782339.4999999999</v>
      </c>
      <c r="Q30" s="95"/>
    </row>
    <row r="31" spans="1:17" ht="12" customHeight="1">
      <c r="A31" s="31"/>
      <c r="B31" s="3"/>
      <c r="C31" s="55"/>
      <c r="D31" s="14"/>
      <c r="E31" s="59"/>
      <c r="F31" s="14"/>
      <c r="G31" s="59"/>
      <c r="H31" s="14"/>
      <c r="I31" s="107"/>
      <c r="J31" s="14"/>
      <c r="K31" s="104"/>
      <c r="L31" s="14"/>
      <c r="M31" s="14"/>
      <c r="N31" s="14"/>
      <c r="O31" s="14"/>
      <c r="P31" s="7"/>
      <c r="Q31" s="92"/>
    </row>
    <row r="32" spans="1:17" ht="33" customHeight="1">
      <c r="A32" s="83">
        <v>4</v>
      </c>
      <c r="B32" s="45" t="s">
        <v>25</v>
      </c>
      <c r="C32" s="55"/>
      <c r="D32" s="14"/>
      <c r="E32" s="59"/>
      <c r="F32" s="14"/>
      <c r="G32" s="59"/>
      <c r="H32" s="14"/>
      <c r="I32" s="107"/>
      <c r="J32" s="14"/>
      <c r="K32" s="104"/>
      <c r="L32" s="14"/>
      <c r="M32" s="14"/>
      <c r="N32" s="14"/>
      <c r="O32" s="11"/>
      <c r="P32" s="7"/>
      <c r="Q32" s="92"/>
    </row>
    <row r="33" spans="1:17" ht="12.75" customHeight="1">
      <c r="A33" s="31"/>
      <c r="B33" s="4"/>
      <c r="C33" s="57">
        <f>C34+C35</f>
        <v>850832.7</v>
      </c>
      <c r="D33" s="11">
        <f>C33/I33</f>
        <v>72.85150269714872</v>
      </c>
      <c r="E33" s="57">
        <f>E34+E35</f>
        <v>34192.6</v>
      </c>
      <c r="F33" s="11">
        <f>E33/I33</f>
        <v>2.927699289322716</v>
      </c>
      <c r="G33" s="57">
        <f>G34+G35</f>
        <v>103018.2</v>
      </c>
      <c r="H33" s="11">
        <f>G33/I33</f>
        <v>8.820806575905472</v>
      </c>
      <c r="I33" s="67">
        <v>11679</v>
      </c>
      <c r="J33" s="11">
        <f>D33+F33+H33</f>
        <v>84.6000085623769</v>
      </c>
      <c r="K33" s="105">
        <v>11679</v>
      </c>
      <c r="L33" s="11">
        <f>J33*K33</f>
        <v>988043.4999999998</v>
      </c>
      <c r="M33" s="28">
        <f>M34+M35</f>
        <v>22044.8</v>
      </c>
      <c r="N33" s="28">
        <f>N34+N35</f>
        <v>8610.7</v>
      </c>
      <c r="O33" s="28">
        <f>O34+O35</f>
        <v>30655.5</v>
      </c>
      <c r="P33" s="6">
        <f>P34+P35</f>
        <v>1018698.9999999999</v>
      </c>
      <c r="Q33" s="91"/>
    </row>
    <row r="34" spans="1:17" ht="12.75" customHeight="1">
      <c r="A34" s="31"/>
      <c r="B34" s="23" t="s">
        <v>4</v>
      </c>
      <c r="C34" s="55">
        <v>27033.1</v>
      </c>
      <c r="D34" s="14">
        <f>C34/I34</f>
        <v>2.3146759140337356</v>
      </c>
      <c r="E34" s="59">
        <v>34192.6</v>
      </c>
      <c r="F34" s="14">
        <f>E34/I34</f>
        <v>2.927699289322716</v>
      </c>
      <c r="G34" s="59">
        <v>74172.9</v>
      </c>
      <c r="H34" s="11">
        <f>G34/I34</f>
        <v>6.3509632674030305</v>
      </c>
      <c r="I34" s="67">
        <v>11679</v>
      </c>
      <c r="J34" s="14">
        <f>D34+F34+H34</f>
        <v>11.593338470759482</v>
      </c>
      <c r="K34" s="105">
        <v>11679</v>
      </c>
      <c r="L34" s="14">
        <f>J34*K34</f>
        <v>135398.6</v>
      </c>
      <c r="M34" s="14">
        <v>22044.8</v>
      </c>
      <c r="N34" s="14">
        <v>8610.7</v>
      </c>
      <c r="O34" s="14">
        <f>SUM(M34:N34)</f>
        <v>30655.5</v>
      </c>
      <c r="P34" s="7">
        <f>L34+O34</f>
        <v>166054.1</v>
      </c>
      <c r="Q34" s="92"/>
    </row>
    <row r="35" spans="1:17" ht="12" customHeight="1">
      <c r="A35" s="31"/>
      <c r="B35" s="3" t="s">
        <v>12</v>
      </c>
      <c r="C35" s="55">
        <v>823799.6</v>
      </c>
      <c r="D35" s="14">
        <f>C35/I35</f>
        <v>70.53682678311499</v>
      </c>
      <c r="E35" s="59"/>
      <c r="F35" s="14"/>
      <c r="G35" s="59">
        <v>28845.3</v>
      </c>
      <c r="H35" s="11">
        <f>G35/I35</f>
        <v>2.46984330850244</v>
      </c>
      <c r="I35" s="67">
        <v>11679</v>
      </c>
      <c r="J35" s="14">
        <f>D35+F35+H35</f>
        <v>73.00667009161742</v>
      </c>
      <c r="K35" s="105">
        <v>11679</v>
      </c>
      <c r="L35" s="14">
        <f>J35*K35</f>
        <v>852644.8999999999</v>
      </c>
      <c r="M35" s="14"/>
      <c r="N35" s="14"/>
      <c r="O35" s="11"/>
      <c r="P35" s="7">
        <f>L35+O35</f>
        <v>852644.8999999999</v>
      </c>
      <c r="Q35" s="92"/>
    </row>
    <row r="36" spans="1:17" s="12" customFormat="1" ht="12.75">
      <c r="A36" s="35"/>
      <c r="B36" s="10"/>
      <c r="C36" s="54"/>
      <c r="D36" s="11"/>
      <c r="E36" s="54"/>
      <c r="F36" s="11"/>
      <c r="G36" s="54"/>
      <c r="H36" s="11"/>
      <c r="I36" s="67"/>
      <c r="J36" s="11"/>
      <c r="K36" s="103"/>
      <c r="L36" s="11"/>
      <c r="M36" s="11"/>
      <c r="N36" s="11"/>
      <c r="O36" s="11"/>
      <c r="P36" s="11"/>
      <c r="Q36" s="96"/>
    </row>
    <row r="37" spans="1:17" s="12" customFormat="1" ht="27.75" customHeight="1">
      <c r="A37" s="46">
        <v>5</v>
      </c>
      <c r="B37" s="45" t="s">
        <v>39</v>
      </c>
      <c r="C37" s="55"/>
      <c r="D37" s="14"/>
      <c r="E37" s="59"/>
      <c r="F37" s="14"/>
      <c r="G37" s="59"/>
      <c r="H37" s="14"/>
      <c r="I37" s="107"/>
      <c r="J37" s="14"/>
      <c r="K37" s="104"/>
      <c r="L37" s="14"/>
      <c r="M37" s="14"/>
      <c r="N37" s="14"/>
      <c r="O37" s="14"/>
      <c r="P37" s="14"/>
      <c r="Q37" s="97"/>
    </row>
    <row r="38" spans="1:17" s="12" customFormat="1" ht="17.25" customHeight="1">
      <c r="A38" s="37"/>
      <c r="B38" s="4"/>
      <c r="C38" s="57">
        <f>C39+C40</f>
        <v>153716.7</v>
      </c>
      <c r="D38" s="11">
        <f>C38/I38</f>
        <v>72.85151658767774</v>
      </c>
      <c r="E38" s="57">
        <f>E39+E40</f>
        <v>6177.4</v>
      </c>
      <c r="F38" s="11">
        <f>E38/I38</f>
        <v>2.927677725118483</v>
      </c>
      <c r="G38" s="57">
        <v>10983</v>
      </c>
      <c r="H38" s="11">
        <f>G38/I38</f>
        <v>5.20521327014218</v>
      </c>
      <c r="I38" s="67">
        <v>2110</v>
      </c>
      <c r="J38" s="11">
        <f>D38+F38+H38</f>
        <v>80.9844075829384</v>
      </c>
      <c r="K38" s="105">
        <v>2110</v>
      </c>
      <c r="L38" s="11">
        <f>J38*K38</f>
        <v>170877.10000000003</v>
      </c>
      <c r="M38" s="28">
        <f>M39+M40</f>
        <v>3982.8</v>
      </c>
      <c r="N38" s="28">
        <f>N39+N40</f>
        <v>1555.7</v>
      </c>
      <c r="O38" s="11">
        <f>SUM(M38:N38)</f>
        <v>5538.5</v>
      </c>
      <c r="P38" s="28">
        <f>P39+P40</f>
        <v>184044.5</v>
      </c>
      <c r="Q38" s="98"/>
    </row>
    <row r="39" spans="1:17" s="12" customFormat="1" ht="17.25" customHeight="1">
      <c r="A39" s="35"/>
      <c r="B39" s="23" t="s">
        <v>4</v>
      </c>
      <c r="C39" s="55">
        <v>4884</v>
      </c>
      <c r="D39" s="11">
        <f>C39/I39</f>
        <v>2.3146919431279622</v>
      </c>
      <c r="E39" s="59">
        <v>6177.4</v>
      </c>
      <c r="F39" s="11">
        <f>E39/I39</f>
        <v>2.927677725118483</v>
      </c>
      <c r="G39" s="59">
        <v>13400.5</v>
      </c>
      <c r="H39" s="11">
        <f>G39/I39</f>
        <v>6.350947867298578</v>
      </c>
      <c r="I39" s="67">
        <v>2110</v>
      </c>
      <c r="J39" s="14">
        <f>D39+F39+H39</f>
        <v>11.593317535545022</v>
      </c>
      <c r="K39" s="105">
        <v>2110</v>
      </c>
      <c r="L39" s="14">
        <f>J39*K39</f>
        <v>24461.899999999998</v>
      </c>
      <c r="M39" s="14">
        <v>3982.8</v>
      </c>
      <c r="N39" s="14">
        <v>1555.7</v>
      </c>
      <c r="O39" s="11">
        <f>SUM(M39:N39)</f>
        <v>5538.5</v>
      </c>
      <c r="P39" s="7">
        <f>L39+O39</f>
        <v>30000.399999999998</v>
      </c>
      <c r="Q39" s="92"/>
    </row>
    <row r="40" spans="1:17" ht="12.75">
      <c r="A40" s="31"/>
      <c r="B40" s="3" t="s">
        <v>12</v>
      </c>
      <c r="C40" s="59">
        <v>148832.7</v>
      </c>
      <c r="D40" s="11">
        <f>C40/I40</f>
        <v>70.53682464454977</v>
      </c>
      <c r="E40" s="59"/>
      <c r="F40" s="14"/>
      <c r="G40" s="59">
        <v>5211.4</v>
      </c>
      <c r="H40" s="11">
        <f>G40/I40</f>
        <v>2.4698578199052132</v>
      </c>
      <c r="I40" s="67">
        <v>2110</v>
      </c>
      <c r="J40" s="14">
        <f>D40+F40+H40</f>
        <v>73.00668246445498</v>
      </c>
      <c r="K40" s="105">
        <v>2110</v>
      </c>
      <c r="L40" s="14">
        <f>J40*K40</f>
        <v>154044.1</v>
      </c>
      <c r="M40" s="11"/>
      <c r="N40" s="11"/>
      <c r="O40" s="11"/>
      <c r="P40" s="7">
        <f>L40+O40</f>
        <v>154044.1</v>
      </c>
      <c r="Q40" s="92"/>
    </row>
    <row r="41" spans="1:17" ht="12.75">
      <c r="A41" s="31"/>
      <c r="B41" s="3"/>
      <c r="C41" s="59"/>
      <c r="D41" s="11"/>
      <c r="E41" s="59"/>
      <c r="F41" s="14"/>
      <c r="G41" s="59"/>
      <c r="H41" s="11"/>
      <c r="I41" s="66"/>
      <c r="J41" s="14"/>
      <c r="K41" s="104"/>
      <c r="L41" s="14"/>
      <c r="M41" s="11"/>
      <c r="N41" s="11"/>
      <c r="O41" s="11"/>
      <c r="P41" s="7"/>
      <c r="Q41" s="92"/>
    </row>
    <row r="42" spans="1:17" ht="20.25" customHeight="1">
      <c r="A42" s="47">
        <v>6</v>
      </c>
      <c r="B42" s="45" t="s">
        <v>34</v>
      </c>
      <c r="C42" s="55"/>
      <c r="D42" s="14"/>
      <c r="E42" s="59"/>
      <c r="F42" s="14"/>
      <c r="G42" s="59"/>
      <c r="H42" s="14"/>
      <c r="I42" s="66"/>
      <c r="J42" s="14"/>
      <c r="K42" s="104"/>
      <c r="L42" s="14"/>
      <c r="M42" s="14"/>
      <c r="N42" s="14"/>
      <c r="O42" s="14"/>
      <c r="P42" s="7"/>
      <c r="Q42" s="92"/>
    </row>
    <row r="43" spans="1:17" ht="16.5" customHeight="1">
      <c r="A43" s="36"/>
      <c r="B43" s="4" t="s">
        <v>27</v>
      </c>
      <c r="C43" s="55"/>
      <c r="D43" s="14"/>
      <c r="E43" s="59"/>
      <c r="F43" s="14"/>
      <c r="G43" s="54">
        <f>G44+G45</f>
        <v>123601</v>
      </c>
      <c r="H43" s="11">
        <f>G43/I43</f>
        <v>18.528106730625094</v>
      </c>
      <c r="I43" s="65">
        <f>SUM(I44:I45)</f>
        <v>6671</v>
      </c>
      <c r="J43" s="11">
        <v>4.95</v>
      </c>
      <c r="K43" s="103">
        <f>SUM(K44:K45)</f>
        <v>6671</v>
      </c>
      <c r="L43" s="11">
        <f>SUM(L44:L45)</f>
        <v>123601</v>
      </c>
      <c r="M43" s="14"/>
      <c r="N43" s="14"/>
      <c r="O43" s="14"/>
      <c r="P43" s="70">
        <f>SUM(P44:P45)</f>
        <v>123601</v>
      </c>
      <c r="Q43" s="99"/>
    </row>
    <row r="44" spans="1:17" s="114" customFormat="1" ht="12.75">
      <c r="A44" s="108"/>
      <c r="B44" s="116" t="s">
        <v>4</v>
      </c>
      <c r="C44" s="117"/>
      <c r="D44" s="117"/>
      <c r="E44" s="117"/>
      <c r="F44" s="117"/>
      <c r="G44" s="111">
        <v>5538.4</v>
      </c>
      <c r="H44" s="111">
        <f>G44/I44</f>
        <v>23.46779661016949</v>
      </c>
      <c r="I44" s="104">
        <v>236</v>
      </c>
      <c r="J44" s="14">
        <f>D44+F44+H44</f>
        <v>23.46779661016949</v>
      </c>
      <c r="K44" s="104">
        <v>236</v>
      </c>
      <c r="L44" s="14">
        <f>J44*K44</f>
        <v>5538.4</v>
      </c>
      <c r="M44" s="117"/>
      <c r="N44" s="117"/>
      <c r="O44" s="117"/>
      <c r="P44" s="111">
        <f>L44+O44</f>
        <v>5538.4</v>
      </c>
      <c r="Q44" s="118"/>
    </row>
    <row r="45" spans="1:17" s="114" customFormat="1" ht="12.75">
      <c r="A45" s="108"/>
      <c r="B45" s="109" t="s">
        <v>12</v>
      </c>
      <c r="C45" s="119"/>
      <c r="D45" s="111"/>
      <c r="E45" s="111"/>
      <c r="F45" s="111"/>
      <c r="G45" s="111">
        <v>118062.6</v>
      </c>
      <c r="H45" s="111">
        <f>G45/I45</f>
        <v>18.34694638694639</v>
      </c>
      <c r="I45" s="104">
        <v>6435</v>
      </c>
      <c r="J45" s="14">
        <f>D45+F45+H45</f>
        <v>18.34694638694639</v>
      </c>
      <c r="K45" s="104">
        <v>6435</v>
      </c>
      <c r="L45" s="14">
        <f>J45*K45</f>
        <v>118062.6</v>
      </c>
      <c r="M45" s="111"/>
      <c r="N45" s="111"/>
      <c r="O45" s="111"/>
      <c r="P45" s="111">
        <f>L45+O45</f>
        <v>118062.6</v>
      </c>
      <c r="Q45" s="118"/>
    </row>
    <row r="46" spans="1:17" ht="12.75">
      <c r="A46" s="31"/>
      <c r="B46" s="3"/>
      <c r="C46" s="55"/>
      <c r="D46" s="14"/>
      <c r="E46" s="59"/>
      <c r="F46" s="14"/>
      <c r="G46" s="59"/>
      <c r="H46" s="14"/>
      <c r="I46" s="66"/>
      <c r="J46" s="14"/>
      <c r="K46" s="27"/>
      <c r="L46" s="14"/>
      <c r="M46" s="14"/>
      <c r="N46" s="14"/>
      <c r="O46" s="14"/>
      <c r="P46" s="7"/>
      <c r="Q46" s="92"/>
    </row>
    <row r="47" spans="1:17" ht="21.75" customHeight="1">
      <c r="A47" s="47">
        <v>7</v>
      </c>
      <c r="B47" s="45" t="s">
        <v>35</v>
      </c>
      <c r="C47" s="55"/>
      <c r="D47" s="14"/>
      <c r="E47" s="59"/>
      <c r="F47" s="14"/>
      <c r="G47" s="59"/>
      <c r="H47" s="14"/>
      <c r="I47" s="66"/>
      <c r="J47" s="14"/>
      <c r="K47" s="27"/>
      <c r="L47" s="14"/>
      <c r="M47" s="14"/>
      <c r="N47" s="14"/>
      <c r="O47" s="14"/>
      <c r="P47" s="7"/>
      <c r="Q47" s="92"/>
    </row>
    <row r="48" spans="1:17" ht="13.5" customHeight="1">
      <c r="A48" s="38"/>
      <c r="B48" s="4" t="s">
        <v>28</v>
      </c>
      <c r="C48" s="55"/>
      <c r="D48" s="14"/>
      <c r="E48" s="59"/>
      <c r="F48" s="14"/>
      <c r="G48" s="54">
        <v>8327.5</v>
      </c>
      <c r="H48" s="14">
        <f>G48/I48</f>
        <v>5.071559074299635</v>
      </c>
      <c r="I48" s="67">
        <v>1642</v>
      </c>
      <c r="J48" s="14">
        <f>D48+F48+H48</f>
        <v>5.071559074299635</v>
      </c>
      <c r="K48" s="29">
        <v>1642</v>
      </c>
      <c r="L48" s="11">
        <v>8327.5</v>
      </c>
      <c r="M48" s="11"/>
      <c r="N48" s="11"/>
      <c r="O48" s="11"/>
      <c r="P48" s="11">
        <v>8327.5</v>
      </c>
      <c r="Q48" s="100"/>
    </row>
    <row r="49" spans="1:17" ht="12.75">
      <c r="A49" s="31"/>
      <c r="B49" s="23" t="s">
        <v>4</v>
      </c>
      <c r="C49" s="55"/>
      <c r="D49" s="14"/>
      <c r="E49" s="59"/>
      <c r="F49" s="14"/>
      <c r="G49" s="59">
        <v>6313.5</v>
      </c>
      <c r="H49" s="14">
        <f>G49/I49</f>
        <v>3.973253618628068</v>
      </c>
      <c r="I49" s="107">
        <v>1589</v>
      </c>
      <c r="J49" s="14">
        <f>D49+F49+H49</f>
        <v>3.973253618628068</v>
      </c>
      <c r="K49" s="27">
        <v>1589</v>
      </c>
      <c r="L49" s="14">
        <v>6313.5</v>
      </c>
      <c r="M49" s="14"/>
      <c r="N49" s="14"/>
      <c r="O49" s="14"/>
      <c r="P49" s="111">
        <f>L49+O49</f>
        <v>6313.5</v>
      </c>
      <c r="Q49" s="101"/>
    </row>
    <row r="50" spans="1:18" ht="12.75">
      <c r="A50" s="31"/>
      <c r="B50" s="3" t="s">
        <v>12</v>
      </c>
      <c r="C50" s="55"/>
      <c r="D50" s="14"/>
      <c r="E50" s="59"/>
      <c r="F50" s="14"/>
      <c r="G50" s="59">
        <v>2014</v>
      </c>
      <c r="H50" s="14">
        <f>G50/I50</f>
        <v>38</v>
      </c>
      <c r="I50" s="66">
        <v>53</v>
      </c>
      <c r="J50" s="14">
        <f>D50+F50+H50</f>
        <v>38</v>
      </c>
      <c r="K50" s="27">
        <v>53</v>
      </c>
      <c r="L50" s="14">
        <v>2014</v>
      </c>
      <c r="M50" s="14"/>
      <c r="N50" s="14"/>
      <c r="O50" s="14"/>
      <c r="P50" s="111">
        <f>L50+O50</f>
        <v>2014</v>
      </c>
      <c r="Q50" s="92"/>
      <c r="R50" s="22"/>
    </row>
    <row r="51" spans="1:19" ht="12.75">
      <c r="A51" s="31"/>
      <c r="B51" s="3"/>
      <c r="C51" s="55"/>
      <c r="D51" s="14"/>
      <c r="E51" s="59"/>
      <c r="F51" s="14"/>
      <c r="G51" s="59"/>
      <c r="H51" s="14"/>
      <c r="I51" s="66"/>
      <c r="J51" s="14"/>
      <c r="K51" s="27"/>
      <c r="L51" s="14"/>
      <c r="M51" s="14"/>
      <c r="N51" s="14"/>
      <c r="O51" s="14"/>
      <c r="P51" s="7"/>
      <c r="Q51" s="92"/>
      <c r="R51" s="50"/>
      <c r="S51" s="22"/>
    </row>
    <row r="52" spans="1:19" ht="36" customHeight="1">
      <c r="A52" s="47">
        <v>8</v>
      </c>
      <c r="B52" s="45" t="s">
        <v>23</v>
      </c>
      <c r="C52" s="54"/>
      <c r="D52" s="11"/>
      <c r="E52" s="54"/>
      <c r="F52" s="11"/>
      <c r="G52" s="54"/>
      <c r="H52" s="11"/>
      <c r="I52" s="65"/>
      <c r="J52" s="11"/>
      <c r="K52" s="29"/>
      <c r="L52" s="11"/>
      <c r="M52" s="11"/>
      <c r="N52" s="11"/>
      <c r="O52" s="11"/>
      <c r="P52" s="6"/>
      <c r="Q52" s="91"/>
      <c r="R52" s="50"/>
      <c r="S52" s="22"/>
    </row>
    <row r="53" spans="1:17" ht="16.5" customHeight="1">
      <c r="A53" s="39"/>
      <c r="B53" s="4" t="s">
        <v>33</v>
      </c>
      <c r="C53" s="106">
        <f aca="true" t="shared" si="4" ref="C53:P53">C54+C55</f>
        <v>149025.4</v>
      </c>
      <c r="D53" s="11">
        <f t="shared" si="4"/>
        <v>31.34737063525452</v>
      </c>
      <c r="E53" s="54">
        <f t="shared" si="4"/>
        <v>1908</v>
      </c>
      <c r="F53" s="11">
        <f t="shared" si="4"/>
        <v>0.40134623474968445</v>
      </c>
      <c r="G53" s="54">
        <f t="shared" si="4"/>
        <v>13219</v>
      </c>
      <c r="H53" s="11">
        <f t="shared" si="4"/>
        <v>2.780605805637358</v>
      </c>
      <c r="I53" s="67">
        <v>4754</v>
      </c>
      <c r="J53" s="11">
        <f t="shared" si="4"/>
        <v>34.529322675641566</v>
      </c>
      <c r="K53" s="105">
        <v>4754</v>
      </c>
      <c r="L53" s="11">
        <f t="shared" si="4"/>
        <v>164152.4</v>
      </c>
      <c r="M53" s="11">
        <f t="shared" si="4"/>
        <v>1092</v>
      </c>
      <c r="N53" s="11">
        <f t="shared" si="4"/>
        <v>796</v>
      </c>
      <c r="O53" s="11">
        <f>SUM(M53:N53)</f>
        <v>1888</v>
      </c>
      <c r="P53" s="11">
        <f t="shared" si="4"/>
        <v>166040.4</v>
      </c>
      <c r="Q53" s="96"/>
    </row>
    <row r="54" spans="1:17" s="114" customFormat="1" ht="12.75">
      <c r="A54" s="108"/>
      <c r="B54" s="116" t="s">
        <v>4</v>
      </c>
      <c r="C54" s="119">
        <v>149025.4</v>
      </c>
      <c r="D54" s="111">
        <f>C54/I54</f>
        <v>31.34737063525452</v>
      </c>
      <c r="E54" s="111">
        <v>1908</v>
      </c>
      <c r="F54" s="111">
        <f>E54/I54</f>
        <v>0.40134623474968445</v>
      </c>
      <c r="G54" s="111">
        <v>13219</v>
      </c>
      <c r="H54" s="111">
        <f>G54/I54</f>
        <v>2.780605805637358</v>
      </c>
      <c r="I54" s="112">
        <v>4754</v>
      </c>
      <c r="J54" s="111">
        <f>D54+F54+H54</f>
        <v>34.529322675641566</v>
      </c>
      <c r="K54" s="104">
        <v>4754</v>
      </c>
      <c r="L54" s="111">
        <f>J54*K54</f>
        <v>164152.4</v>
      </c>
      <c r="M54" s="111">
        <v>1092</v>
      </c>
      <c r="N54" s="111">
        <v>796</v>
      </c>
      <c r="O54" s="111">
        <f>SUM(M54:N54)</f>
        <v>1888</v>
      </c>
      <c r="P54" s="111">
        <f>L54+O54</f>
        <v>166040.4</v>
      </c>
      <c r="Q54" s="113"/>
    </row>
    <row r="55" spans="1:17" ht="12.75">
      <c r="A55" s="31"/>
      <c r="B55" s="3" t="s">
        <v>12</v>
      </c>
      <c r="C55" s="59"/>
      <c r="D55" s="14">
        <f>C55/I55</f>
        <v>0</v>
      </c>
      <c r="E55" s="59"/>
      <c r="F55" s="14"/>
      <c r="G55" s="59"/>
      <c r="H55" s="14"/>
      <c r="I55" s="107">
        <v>4754</v>
      </c>
      <c r="J55" s="14">
        <f>D55+F55+H55</f>
        <v>0</v>
      </c>
      <c r="K55" s="104">
        <v>4754</v>
      </c>
      <c r="L55" s="14">
        <f>J55*K55</f>
        <v>0</v>
      </c>
      <c r="M55" s="14"/>
      <c r="N55" s="14"/>
      <c r="O55" s="14"/>
      <c r="P55" s="7">
        <f>L55+O55</f>
        <v>0</v>
      </c>
      <c r="Q55" s="92"/>
    </row>
    <row r="56" spans="1:17" ht="12.75">
      <c r="A56" s="31"/>
      <c r="B56" s="3"/>
      <c r="C56" s="54"/>
      <c r="D56" s="11"/>
      <c r="E56" s="54"/>
      <c r="F56" s="11"/>
      <c r="G56" s="54"/>
      <c r="H56" s="11"/>
      <c r="I56" s="65"/>
      <c r="J56" s="11"/>
      <c r="K56" s="29"/>
      <c r="L56" s="11"/>
      <c r="M56" s="11"/>
      <c r="N56" s="11"/>
      <c r="O56" s="11"/>
      <c r="P56" s="6"/>
      <c r="Q56" s="91"/>
    </row>
    <row r="57" spans="1:17" ht="36" customHeight="1">
      <c r="A57" s="48">
        <v>9</v>
      </c>
      <c r="B57" s="45" t="s">
        <v>24</v>
      </c>
      <c r="C57" s="130"/>
      <c r="D57" s="122"/>
      <c r="E57" s="132"/>
      <c r="F57" s="122"/>
      <c r="G57" s="132"/>
      <c r="H57" s="122"/>
      <c r="I57" s="134"/>
      <c r="J57" s="122"/>
      <c r="K57" s="136"/>
      <c r="L57" s="122"/>
      <c r="M57" s="122"/>
      <c r="N57" s="122"/>
      <c r="O57" s="122"/>
      <c r="P57" s="124"/>
      <c r="Q57" s="102"/>
    </row>
    <row r="58" spans="1:17" ht="102.75" customHeight="1">
      <c r="A58" s="48">
        <v>10</v>
      </c>
      <c r="B58" s="45" t="s">
        <v>30</v>
      </c>
      <c r="C58" s="131"/>
      <c r="D58" s="123"/>
      <c r="E58" s="133"/>
      <c r="F58" s="123"/>
      <c r="G58" s="133"/>
      <c r="H58" s="123"/>
      <c r="I58" s="135"/>
      <c r="J58" s="123"/>
      <c r="K58" s="137"/>
      <c r="L58" s="123"/>
      <c r="M58" s="123"/>
      <c r="N58" s="123"/>
      <c r="O58" s="123"/>
      <c r="P58" s="125"/>
      <c r="Q58" s="102"/>
    </row>
    <row r="59" spans="1:18" s="8" customFormat="1" ht="19.5" customHeight="1">
      <c r="A59" s="78"/>
      <c r="B59" s="79" t="s">
        <v>26</v>
      </c>
      <c r="C59" s="80">
        <f>C60+C61</f>
        <v>13414.6</v>
      </c>
      <c r="D59" s="81">
        <f>D60+D61</f>
        <v>103.18923076923078</v>
      </c>
      <c r="E59" s="80"/>
      <c r="F59" s="81"/>
      <c r="G59" s="80">
        <f>G60+G61</f>
        <v>4445.1</v>
      </c>
      <c r="H59" s="81">
        <f>H60+H61</f>
        <v>34.19307692307692</v>
      </c>
      <c r="I59" s="68">
        <f>I60+I61</f>
        <v>130</v>
      </c>
      <c r="J59" s="41">
        <f aca="true" t="shared" si="5" ref="J59:O59">J60+J61</f>
        <v>137.3823076923077</v>
      </c>
      <c r="K59" s="42">
        <v>130</v>
      </c>
      <c r="L59" s="41">
        <f t="shared" si="5"/>
        <v>17859.7</v>
      </c>
      <c r="M59" s="40"/>
      <c r="N59" s="41">
        <f>SUM(N60:N61)</f>
        <v>85</v>
      </c>
      <c r="O59" s="41">
        <f t="shared" si="5"/>
        <v>85</v>
      </c>
      <c r="P59" s="71">
        <f>P60+P61</f>
        <v>17944.7</v>
      </c>
      <c r="Q59" s="99"/>
      <c r="R59" s="82"/>
    </row>
    <row r="60" spans="1:17" s="114" customFormat="1" ht="13.5" customHeight="1">
      <c r="A60" s="120"/>
      <c r="B60" s="116" t="s">
        <v>4</v>
      </c>
      <c r="C60" s="111">
        <v>13414.6</v>
      </c>
      <c r="D60" s="111">
        <f>C60/I60</f>
        <v>103.18923076923078</v>
      </c>
      <c r="E60" s="117"/>
      <c r="F60" s="117"/>
      <c r="G60" s="111">
        <v>4445.1</v>
      </c>
      <c r="H60" s="111">
        <f>G60/130</f>
        <v>34.19307692307692</v>
      </c>
      <c r="I60" s="104">
        <v>130</v>
      </c>
      <c r="J60" s="111">
        <f>D60+H60</f>
        <v>137.3823076923077</v>
      </c>
      <c r="K60" s="104">
        <v>130</v>
      </c>
      <c r="L60" s="111">
        <f>K60*J60</f>
        <v>17859.7</v>
      </c>
      <c r="M60" s="117"/>
      <c r="N60" s="111">
        <v>85</v>
      </c>
      <c r="O60" s="117">
        <f>SUM(M60:N60)</f>
        <v>85</v>
      </c>
      <c r="P60" s="111">
        <f>L60+O60</f>
        <v>17944.7</v>
      </c>
      <c r="Q60" s="113"/>
    </row>
    <row r="61" spans="1:17" ht="12.75">
      <c r="A61" s="5"/>
      <c r="B61" s="3" t="s">
        <v>12</v>
      </c>
      <c r="C61" s="55"/>
      <c r="D61" s="14"/>
      <c r="E61" s="59"/>
      <c r="F61" s="14"/>
      <c r="G61" s="59"/>
      <c r="H61" s="14"/>
      <c r="I61" s="66"/>
      <c r="J61" s="14"/>
      <c r="K61" s="27"/>
      <c r="L61" s="14"/>
      <c r="M61" s="14"/>
      <c r="N61" s="14"/>
      <c r="O61" s="14"/>
      <c r="P61" s="7"/>
      <c r="Q61" s="92"/>
    </row>
    <row r="62" spans="1:17" ht="12.75">
      <c r="A62" s="5"/>
      <c r="B62" s="3"/>
      <c r="C62" s="55"/>
      <c r="D62" s="14"/>
      <c r="E62" s="59"/>
      <c r="F62" s="14"/>
      <c r="G62" s="59"/>
      <c r="H62" s="14"/>
      <c r="I62" s="66"/>
      <c r="J62" s="14"/>
      <c r="K62" s="27"/>
      <c r="L62" s="14"/>
      <c r="M62" s="14"/>
      <c r="N62" s="14"/>
      <c r="O62" s="14"/>
      <c r="P62" s="7"/>
      <c r="Q62" s="92"/>
    </row>
    <row r="63" spans="1:17" ht="12.75">
      <c r="A63" s="121">
        <v>11</v>
      </c>
      <c r="B63" s="4" t="s">
        <v>45</v>
      </c>
      <c r="C63" s="57">
        <f>C64+C65</f>
        <v>10918.7</v>
      </c>
      <c r="D63" s="11">
        <f>C63/I63</f>
        <v>104.98750000000001</v>
      </c>
      <c r="E63" s="57">
        <f>E64+E65</f>
        <v>493.5</v>
      </c>
      <c r="F63" s="11">
        <f>E63/I63</f>
        <v>4.7451923076923075</v>
      </c>
      <c r="G63" s="57">
        <f>G64+G65</f>
        <v>1292.8</v>
      </c>
      <c r="H63" s="11">
        <f>G63/I63</f>
        <v>12.430769230769231</v>
      </c>
      <c r="I63" s="67">
        <v>104</v>
      </c>
      <c r="J63" s="11">
        <f>D63+F63+H63</f>
        <v>122.16346153846155</v>
      </c>
      <c r="K63" s="105">
        <v>104</v>
      </c>
      <c r="L63" s="11">
        <f>J63*K63</f>
        <v>12705</v>
      </c>
      <c r="M63" s="28">
        <f>M64+M65</f>
        <v>209</v>
      </c>
      <c r="N63" s="28">
        <f>N64+N65</f>
        <v>3</v>
      </c>
      <c r="O63" s="28">
        <f>O64+O65</f>
        <v>212</v>
      </c>
      <c r="P63" s="6">
        <f>P64+P65+P66</f>
        <v>13259.500000000002</v>
      </c>
      <c r="Q63" s="92"/>
    </row>
    <row r="64" spans="1:17" ht="12.75">
      <c r="A64" s="5"/>
      <c r="B64" s="116" t="s">
        <v>4</v>
      </c>
      <c r="C64" s="55">
        <v>2245.7</v>
      </c>
      <c r="D64" s="14">
        <f>C64/I64</f>
        <v>21.59326923076923</v>
      </c>
      <c r="E64" s="59">
        <v>493.5</v>
      </c>
      <c r="F64" s="14">
        <f>E64/I64</f>
        <v>4.7451923076923075</v>
      </c>
      <c r="G64" s="59">
        <v>895.4</v>
      </c>
      <c r="H64" s="11">
        <f>G64/I64</f>
        <v>8.609615384615385</v>
      </c>
      <c r="I64" s="67">
        <v>104</v>
      </c>
      <c r="J64" s="14">
        <f>D64+F64+H64</f>
        <v>34.948076923076925</v>
      </c>
      <c r="K64" s="105">
        <v>104</v>
      </c>
      <c r="L64" s="14">
        <f>J64*K64</f>
        <v>3634.6000000000004</v>
      </c>
      <c r="M64" s="14">
        <v>209</v>
      </c>
      <c r="N64" s="14">
        <v>3</v>
      </c>
      <c r="O64" s="14">
        <f>SUM(M64:N64)</f>
        <v>212</v>
      </c>
      <c r="P64" s="7">
        <f>L64+O64</f>
        <v>3846.6000000000004</v>
      </c>
      <c r="Q64" s="92"/>
    </row>
    <row r="65" spans="1:17" ht="12.75">
      <c r="A65" s="5"/>
      <c r="B65" s="109" t="s">
        <v>12</v>
      </c>
      <c r="C65" s="55">
        <v>8673</v>
      </c>
      <c r="D65" s="14">
        <f>C65/I65</f>
        <v>83.39423076923077</v>
      </c>
      <c r="E65" s="59"/>
      <c r="F65" s="14"/>
      <c r="G65" s="59">
        <v>397.4</v>
      </c>
      <c r="H65" s="11">
        <f>G65/I65</f>
        <v>3.821153846153846</v>
      </c>
      <c r="I65" s="67">
        <v>104</v>
      </c>
      <c r="J65" s="14">
        <f>D65+F65+H65</f>
        <v>87.21538461538462</v>
      </c>
      <c r="K65" s="105">
        <v>104</v>
      </c>
      <c r="L65" s="14">
        <f>J65*K65</f>
        <v>9070.400000000001</v>
      </c>
      <c r="M65" s="14"/>
      <c r="N65" s="14"/>
      <c r="O65" s="11"/>
      <c r="P65" s="7">
        <f>L65+O65</f>
        <v>9070.400000000001</v>
      </c>
      <c r="Q65" s="92"/>
    </row>
    <row r="66" spans="1:17" ht="12.75">
      <c r="A66" s="5"/>
      <c r="B66" s="116" t="s">
        <v>46</v>
      </c>
      <c r="C66" s="55"/>
      <c r="D66" s="14"/>
      <c r="E66" s="59"/>
      <c r="F66" s="14"/>
      <c r="G66" s="59">
        <v>342.5</v>
      </c>
      <c r="H66" s="111">
        <f>G66/I66</f>
        <v>9.256756756756756</v>
      </c>
      <c r="I66" s="67">
        <v>37</v>
      </c>
      <c r="J66" s="14">
        <f>D66+F66+H66</f>
        <v>9.256756756756756</v>
      </c>
      <c r="K66" s="105">
        <v>37</v>
      </c>
      <c r="L66" s="14">
        <f>J66*K66</f>
        <v>342.5</v>
      </c>
      <c r="M66" s="14"/>
      <c r="N66" s="14"/>
      <c r="O66" s="11"/>
      <c r="P66" s="111">
        <f>L66+O66</f>
        <v>342.5</v>
      </c>
      <c r="Q66" s="92"/>
    </row>
    <row r="67" spans="1:18" ht="12.75">
      <c r="A67" s="5"/>
      <c r="B67" s="3"/>
      <c r="C67" s="60"/>
      <c r="D67" s="13"/>
      <c r="E67" s="60"/>
      <c r="F67" s="13"/>
      <c r="G67" s="60"/>
      <c r="H67" s="13"/>
      <c r="I67" s="66"/>
      <c r="J67" s="13"/>
      <c r="K67" s="27"/>
      <c r="L67" s="14"/>
      <c r="M67" s="14"/>
      <c r="N67" s="14"/>
      <c r="O67" s="14"/>
      <c r="P67" s="7"/>
      <c r="Q67" s="92"/>
      <c r="R67" s="50"/>
    </row>
    <row r="68" spans="9:17" ht="12.75">
      <c r="I68" s="69"/>
      <c r="P68" s="50"/>
      <c r="Q68" s="50"/>
    </row>
    <row r="69" spans="3:9" ht="12.75">
      <c r="C69" s="86">
        <f>C22+C30+C35+C40</f>
        <v>1771602.9999999998</v>
      </c>
      <c r="G69" s="86">
        <f>G22+G30+G35+G40</f>
        <v>62032.6</v>
      </c>
      <c r="I69" s="69"/>
    </row>
    <row r="70" spans="7:17" ht="12.75">
      <c r="G70" s="86"/>
      <c r="I70" s="69"/>
      <c r="P70" s="50"/>
      <c r="Q70" s="50"/>
    </row>
    <row r="71" ht="12.75">
      <c r="I71" s="69"/>
    </row>
    <row r="72" ht="12.75">
      <c r="I72" s="69"/>
    </row>
    <row r="73" ht="12.75">
      <c r="I73" s="69"/>
    </row>
    <row r="74" ht="12.75">
      <c r="I74" s="69"/>
    </row>
    <row r="75" ht="12.75">
      <c r="I75" s="69"/>
    </row>
    <row r="76" ht="12.75">
      <c r="I76" s="69"/>
    </row>
    <row r="77" ht="12.75">
      <c r="I77" s="69"/>
    </row>
  </sheetData>
  <sheetProtection/>
  <mergeCells count="31">
    <mergeCell ref="N1:P1"/>
    <mergeCell ref="N2:P2"/>
    <mergeCell ref="N3:P3"/>
    <mergeCell ref="N4:P4"/>
    <mergeCell ref="N6:P6"/>
    <mergeCell ref="A8:P8"/>
    <mergeCell ref="I57:I58"/>
    <mergeCell ref="J57:J58"/>
    <mergeCell ref="K57:K58"/>
    <mergeCell ref="A9:P9"/>
    <mergeCell ref="A10:P10"/>
    <mergeCell ref="A11:P11"/>
    <mergeCell ref="F12:J12"/>
    <mergeCell ref="A13:A14"/>
    <mergeCell ref="B13:B14"/>
    <mergeCell ref="D13:J13"/>
    <mergeCell ref="C57:C58"/>
    <mergeCell ref="D57:D58"/>
    <mergeCell ref="E57:E58"/>
    <mergeCell ref="F57:F58"/>
    <mergeCell ref="G57:G58"/>
    <mergeCell ref="H57:H58"/>
    <mergeCell ref="L57:L58"/>
    <mergeCell ref="M57:M58"/>
    <mergeCell ref="N57:N58"/>
    <mergeCell ref="O57:O58"/>
    <mergeCell ref="P57:P58"/>
    <mergeCell ref="P13:P14"/>
    <mergeCell ref="K13:L13"/>
    <mergeCell ref="M13:N13"/>
    <mergeCell ref="O13:O14"/>
  </mergeCells>
  <printOptions/>
  <pageMargins left="0.1968503937007874" right="0.1968503937007874" top="1.3779527559055118" bottom="0.1968503937007874" header="0.5118110236220472" footer="0.1968503937007874"/>
  <pageSetup fitToHeight="13" horizontalDpi="600" verticalDpi="600" orientation="landscape" paperSize="9" scale="64" r:id="rId3"/>
  <rowBreaks count="1" manualBreakCount="1">
    <brk id="36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Бахирева</cp:lastModifiedBy>
  <cp:lastPrinted>2019-07-03T06:19:08Z</cp:lastPrinted>
  <dcterms:created xsi:type="dcterms:W3CDTF">2012-07-02T11:45:50Z</dcterms:created>
  <dcterms:modified xsi:type="dcterms:W3CDTF">2020-01-17T06:40:17Z</dcterms:modified>
  <cp:category/>
  <cp:version/>
  <cp:contentType/>
  <cp:contentStatus/>
</cp:coreProperties>
</file>